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4\"/>
    </mc:Choice>
  </mc:AlternateContent>
  <xr:revisionPtr revIDLastSave="0" documentId="13_ncr:1_{6786092C-946B-4CA3-97A8-9058E70B736A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D20" i="184"/>
  <c r="D20" i="8"/>
  <c r="A20" i="184"/>
  <c r="A20" i="8"/>
  <c r="C20" i="184"/>
  <c r="C20" i="8"/>
  <c r="E24" i="184" l="1"/>
  <c r="E24" i="8"/>
  <c r="D8" i="2"/>
  <c r="Q7" i="2"/>
  <c r="R7" i="2" s="1"/>
  <c r="J40" i="184"/>
  <c r="G40" i="184"/>
  <c r="B28" i="184"/>
  <c r="D21" i="184"/>
  <c r="C21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57" i="13"/>
  <c r="R57" i="13" s="1"/>
  <c r="Q56" i="13"/>
  <c r="R56" i="13" s="1"/>
  <c r="Q55" i="13"/>
  <c r="R55" i="13" s="1"/>
  <c r="Q47" i="13"/>
  <c r="R47" i="13" s="1"/>
  <c r="Q46" i="13"/>
  <c r="R46" i="13" s="1"/>
  <c r="Q45" i="13"/>
  <c r="R45" i="13" s="1"/>
  <c r="Q35" i="13"/>
  <c r="R35" i="13" s="1"/>
  <c r="Q28" i="13"/>
  <c r="R28" i="13" s="1"/>
  <c r="Q24" i="13"/>
  <c r="R24" i="13" s="1"/>
  <c r="Q16" i="13"/>
  <c r="R16" i="13" s="1"/>
  <c r="Q15" i="13"/>
  <c r="R15" i="13" s="1"/>
  <c r="Q7" i="13"/>
  <c r="R7" i="13" s="1"/>
  <c r="Q17" i="2"/>
  <c r="R17" i="2"/>
  <c r="Q23" i="2"/>
  <c r="R23" i="2"/>
  <c r="Q29" i="2"/>
  <c r="R29" i="2"/>
  <c r="Q35" i="2"/>
  <c r="R35" i="2"/>
  <c r="Q41" i="2"/>
  <c r="R41" i="2"/>
  <c r="Q47" i="2"/>
  <c r="R47" i="2"/>
  <c r="Q53" i="2"/>
  <c r="R53" i="2"/>
  <c r="Q59" i="2"/>
  <c r="R59" i="2"/>
  <c r="B8" i="2"/>
  <c r="G55" i="2"/>
  <c r="G37" i="2"/>
  <c r="B28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AD7" i="123" s="1"/>
  <c r="N7" i="123"/>
  <c r="P7" i="123"/>
  <c r="R7" i="123"/>
  <c r="T7" i="123"/>
  <c r="V7" i="123"/>
  <c r="X7" i="123"/>
  <c r="D7" i="123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Q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 s="1"/>
  <c r="D11" i="13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Q12" i="13" s="1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26" i="13" l="1"/>
  <c r="R26" i="13" s="1"/>
  <c r="Q36" i="13"/>
  <c r="R36" i="13" s="1"/>
  <c r="Q17" i="13"/>
  <c r="R17" i="13" s="1"/>
  <c r="Q27" i="13"/>
  <c r="R27" i="13" s="1"/>
  <c r="Q37" i="13"/>
  <c r="R37" i="13" s="1"/>
  <c r="Q58" i="13"/>
  <c r="R58" i="13" s="1"/>
  <c r="Q14" i="13"/>
  <c r="R14" i="13" s="1"/>
  <c r="D49" i="123"/>
  <c r="G49" i="125" s="1"/>
  <c r="Q38" i="13"/>
  <c r="R38" i="13" s="1"/>
  <c r="Q48" i="13"/>
  <c r="R48" i="13" s="1"/>
  <c r="Q18" i="13"/>
  <c r="R18" i="13" s="1"/>
  <c r="Q29" i="13"/>
  <c r="R29" i="13" s="1"/>
  <c r="Q39" i="13"/>
  <c r="R39" i="13" s="1"/>
  <c r="N64" i="2"/>
  <c r="Q19" i="13"/>
  <c r="R19" i="13" s="1"/>
  <c r="Q40" i="13"/>
  <c r="R40" i="13" s="1"/>
  <c r="Q50" i="13"/>
  <c r="R50" i="13" s="1"/>
  <c r="Q60" i="13"/>
  <c r="R60" i="13" s="1"/>
  <c r="M64" i="2"/>
  <c r="Q20" i="13"/>
  <c r="R20" i="13" s="1"/>
  <c r="Q30" i="13"/>
  <c r="R30" i="13" s="1"/>
  <c r="Q41" i="13"/>
  <c r="R41" i="13" s="1"/>
  <c r="Q51" i="13"/>
  <c r="R51" i="13" s="1"/>
  <c r="Q61" i="13"/>
  <c r="R61" i="13" s="1"/>
  <c r="G64" i="2"/>
  <c r="F64" i="2"/>
  <c r="L64" i="2"/>
  <c r="Q21" i="13"/>
  <c r="R21" i="13" s="1"/>
  <c r="Q31" i="13"/>
  <c r="R31" i="13" s="1"/>
  <c r="Q52" i="13"/>
  <c r="R52" i="13" s="1"/>
  <c r="Q62" i="13"/>
  <c r="R62" i="13" s="1"/>
  <c r="Q25" i="13"/>
  <c r="R25" i="13" s="1"/>
  <c r="Q22" i="13"/>
  <c r="R22" i="13" s="1"/>
  <c r="Q32" i="13"/>
  <c r="R32" i="13" s="1"/>
  <c r="Q42" i="13"/>
  <c r="R42" i="13" s="1"/>
  <c r="Q53" i="13"/>
  <c r="R53" i="13" s="1"/>
  <c r="Q23" i="13"/>
  <c r="R23" i="13" s="1"/>
  <c r="Q33" i="13"/>
  <c r="R33" i="13" s="1"/>
  <c r="Q43" i="13"/>
  <c r="R43" i="13" s="1"/>
  <c r="I64" i="2"/>
  <c r="Q13" i="13"/>
  <c r="R13" i="13" s="1"/>
  <c r="Q34" i="13"/>
  <c r="R34" i="13" s="1"/>
  <c r="Q44" i="13"/>
  <c r="R44" i="13" s="1"/>
  <c r="Q54" i="13"/>
  <c r="R54" i="13" s="1"/>
  <c r="H64" i="2"/>
  <c r="L8" i="123"/>
  <c r="M8" i="123" s="1"/>
  <c r="J64" i="2"/>
  <c r="K64" i="2"/>
  <c r="E64" i="2"/>
  <c r="Q8" i="2"/>
  <c r="R8" i="2"/>
  <c r="D64" i="2"/>
  <c r="F12" i="123"/>
  <c r="G12" i="123" s="1"/>
  <c r="H12" i="123"/>
  <c r="I12" i="123" s="1"/>
  <c r="Q8" i="13"/>
  <c r="R8" i="13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Q64" i="2" s="1"/>
  <c r="R64" i="2" s="1"/>
  <c r="E14" i="125"/>
  <c r="F14" i="125"/>
  <c r="R9" i="13"/>
  <c r="R12" i="13"/>
  <c r="R10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AD49" i="123" l="1"/>
  <c r="AE49" i="123" s="1"/>
  <c r="Q65" i="2"/>
  <c r="Q65" i="13"/>
  <c r="Q64" i="13"/>
  <c r="R64" i="13" s="1"/>
  <c r="Q63" i="13"/>
  <c r="Q63" i="2"/>
  <c r="R9" i="2"/>
  <c r="R65" i="2" s="1"/>
  <c r="R65" i="13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AD64" i="123" s="1"/>
  <c r="AE64" i="123" s="1"/>
  <c r="F9" i="125"/>
  <c r="E9" i="125"/>
  <c r="F12" i="125"/>
  <c r="E12" i="125"/>
  <c r="F10" i="125"/>
  <c r="E10" i="125"/>
  <c r="F11" i="125"/>
  <c r="E11" i="125"/>
  <c r="M31" i="1"/>
  <c r="AE8" i="123" l="1"/>
  <c r="F8" i="125" l="1"/>
  <c r="E23" i="184"/>
  <c r="E23" i="8"/>
  <c r="E22" i="184"/>
  <c r="E22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K20" i="8" l="1"/>
  <c r="K21" i="8"/>
  <c r="K20" i="184"/>
  <c r="K21" i="184"/>
  <c r="E37" i="8"/>
  <c r="K26" i="8"/>
  <c r="K23" i="8"/>
  <c r="K28" i="8"/>
  <c r="E39" i="8"/>
  <c r="E28" i="8"/>
  <c r="K32" i="8"/>
  <c r="E31" i="8"/>
  <c r="E35" i="8"/>
  <c r="K30" i="8"/>
  <c r="K35" i="8"/>
  <c r="E38" i="8"/>
  <c r="K33" i="8"/>
  <c r="E27" i="8"/>
  <c r="K25" i="8"/>
  <c r="K24" i="8"/>
  <c r="E26" i="8"/>
  <c r="K34" i="8"/>
  <c r="E29" i="8"/>
  <c r="E36" i="8"/>
  <c r="K31" i="8"/>
  <c r="E34" i="8"/>
  <c r="E33" i="8"/>
  <c r="K27" i="8"/>
  <c r="E32" i="8"/>
  <c r="E32" i="184"/>
  <c r="K30" i="184"/>
  <c r="K27" i="184"/>
  <c r="E35" i="184"/>
  <c r="E36" i="184"/>
  <c r="K31" i="184"/>
  <c r="K32" i="184"/>
  <c r="K28" i="184"/>
  <c r="E33" i="184"/>
  <c r="E34" i="184"/>
  <c r="E29" i="184"/>
  <c r="K23" i="184"/>
  <c r="K33" i="184"/>
  <c r="K34" i="184"/>
  <c r="E39" i="184"/>
  <c r="E31" i="184"/>
  <c r="E38" i="184"/>
  <c r="K24" i="184"/>
  <c r="K26" i="184"/>
  <c r="K35" i="184"/>
  <c r="E26" i="184"/>
  <c r="K25" i="184"/>
  <c r="E37" i="184"/>
  <c r="E27" i="184"/>
  <c r="E28" i="184"/>
  <c r="O65" i="13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1" i="1" s="1"/>
  <c r="J3" i="8" l="1"/>
  <c r="D21" i="8"/>
  <c r="B1" i="67" l="1"/>
  <c r="M3" i="14" l="1"/>
  <c r="T3" i="14"/>
  <c r="M2" i="14"/>
  <c r="A1" i="14"/>
  <c r="C21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<sst xmlns="http://schemas.openxmlformats.org/spreadsheetml/2006/main" count="425" uniqueCount="170">
  <si>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</si>
  <si>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</si>
  <si>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</si>
  <si>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</si>
  <si>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</si>
  <si>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</si>
  <si>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</si>
  <si>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</si>
  <si>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</si>
  <si>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</si>
  <si>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</si>
  <si>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</si>
  <si>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</si>
  <si>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</si>
  <si>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</si>
  <si>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</si>
  <si>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</si>
  <si>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</si>
  <si>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</si>
  <si>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</si>
  <si>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</si>
  <si>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</si>
  <si>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</si>
  <si>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</si>
  <si>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</si>
  <si>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</si>
  <si>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</si>
  <si>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</si>
  <si>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</si>
  <si>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</si>
  <si>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</si>
  <si>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</si>
  <si>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</si>
  <si>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</si>
  <si>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</si>
  <si>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</si>
  <si>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</si>
  <si>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</si>
  <si>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</si>
  <si>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</si>
  <si>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</si>
  <si>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</si>
  <si>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</si>
  <si>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</si>
  <si>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</si>
  <si>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</si>
  <si>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</si>
  <si>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</si>
  <si>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</si>
  <si>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</si>
  <si>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</si>
  <si>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</si>
  <si>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</si>
  <si>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</si>
  <si>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</si>
  <si>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</si>
  <si>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</si>
  <si>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</si>
  <si>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</si>
  <si>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</si>
  <si>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</si>
  <si>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</si>
  <si>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</si>
  <si>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</si>
  <si>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</si>
  <si>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</si>
  <si>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</si>
  <si>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</si>
  <si>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</si>
  <si>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</si>
  <si>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</si>
  <si>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</si>
  <si>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</si>
  <si>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</si>
  <si>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</si>
  <si>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</si>
  <si>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</si>
  <si>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</si>
  <si>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</si>
  <si>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</si>
  <si>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</si>
  <si>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</si>
  <si>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</si>
  <si>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</si>
  <si>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</si>
  <si>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</si>
  <si>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</si>
  <si>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</si>
  <si>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</si>
  <si>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</si>
  <si>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</si>
  <si>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</si>
  <si>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</si>
  <si>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</si>
  <si>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</si>
  <si>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</si>
  <si>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</si>
  <si>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</si>
  <si>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</si>
  <si>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</si>
  <si>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</si>
  <si>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</si>
  <si>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</si>
  <si>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</si>
  <si>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</si>
  <si>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</si>
  <si>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</si>
  <si>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</si>
  <si>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</si>
  <si>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</si>
  <si>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</si>
  <si>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</si>
  <si>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</si>
  <si>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</si>
  <si>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>ภาษาไทย 4</t>
  </si>
  <si>
    <t>คณิตศาสตร์ 4</t>
  </si>
  <si>
    <t>วิทยาศาสตร์และเทคโนโลยี 4</t>
  </si>
  <si>
    <t>ประวัติศาสตร์ 4</t>
  </si>
  <si>
    <t>สุขศึกษาและพลศึกษา 4</t>
  </si>
  <si>
    <t>ศิลปะ 4</t>
  </si>
  <si>
    <t>การงานอาชีพ 4</t>
  </si>
  <si>
    <t>ภาษาอังกฤษ 4</t>
  </si>
  <si>
    <t>ท14101</t>
  </si>
  <si>
    <t>ค14101</t>
  </si>
  <si>
    <t>ว14101</t>
  </si>
  <si>
    <t>ส14101</t>
  </si>
  <si>
    <t>ส14102</t>
  </si>
  <si>
    <t>พ14101</t>
  </si>
  <si>
    <t>ศ14101</t>
  </si>
  <si>
    <t>ง14101</t>
  </si>
  <si>
    <t>อ14101</t>
  </si>
  <si>
    <t>ภาษาอังกฤษเพื่อการสื่อสาร 4</t>
  </si>
  <si>
    <t>อ14201</t>
  </si>
  <si>
    <t>กิจกรรมว่ายน้ำ 4</t>
  </si>
  <si>
    <t>สังคมศึกษา ศาสนาและวัฒนธรรม 4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</si>
  <si>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</si>
  <si>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</si>
  <si>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</si>
  <si>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</si>
  <si>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</si>
  <si>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</si>
  <si>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</si>
  <si>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</si>
  <si>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</si>
  <si>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</si>
  <si>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</si>
  <si>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</si>
  <si>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</si>
  <si>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</si>
  <si>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</si>
  <si>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ส14201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</si>
  <si>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</si>
  <si>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</si>
  <si>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</si>
  <si>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</si>
  <si>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</si>
  <si>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</si>
  <si>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</si>
  <si>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</si>
  <si>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การป้องกันการทุจริต 4</t>
  </si>
  <si>
    <t>ดี</t>
  </si>
  <si>
    <t>ไม่ผ่าน</t>
  </si>
  <si>
    <t>ลงชื่อ</t>
  </si>
  <si>
    <t>กิจกรรมสะเต็มศึกษา (STEM) 4</t>
  </si>
  <si>
    <t xml:space="preserve">กิจกรรมสะเต็มศึกษา (STEM) </t>
  </si>
  <si>
    <t>กิจกรรมสะเต็มศึกษา</t>
  </si>
  <si>
    <t>ดีเยี่ยม</t>
  </si>
  <si>
    <t>ระบบอัพเดทล่าสุดเมื่อ : 24/03/67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</si>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</sst>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15" borderId="3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143811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6" sqref="Q16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2" ht="25.8" x14ac:dyDescent="0.25">
      <c r="A2" s="136" t="s">
        <v>102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22" x14ac:dyDescent="0.25">
      <c r="A3" s="132" t="s">
        <v>23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5" t="s">
        <v>28</v>
      </c>
      <c r="I6" s="135"/>
      <c r="J6" s="135"/>
      <c r="K6" s="135"/>
      <c r="L6" s="135"/>
    </row>
    <row r="7" spans="1:22" x14ac:dyDescent="0.25">
      <c r="C7" s="34" t="s">
        <v>26</v>
      </c>
      <c r="H7" s="135" t="s">
        <v>149</v>
      </c>
      <c r="I7" s="135"/>
      <c r="J7" s="135"/>
      <c r="K7" s="135"/>
      <c r="L7" s="135"/>
    </row>
    <row r="9" spans="1:22" x14ac:dyDescent="0.25">
      <c r="A9" s="132" t="s">
        <v>29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22" x14ac:dyDescent="0.25">
      <c r="C10" s="34" t="s">
        <v>30</v>
      </c>
      <c r="G10" s="26" t="s">
        <v>31</v>
      </c>
      <c r="H10" s="133"/>
      <c r="I10" s="133"/>
      <c r="J10" s="133"/>
      <c r="K10" s="133"/>
      <c r="L10" s="133"/>
      <c r="N10" s="34" t="s">
        <v>22</v>
      </c>
      <c r="O10" s="133"/>
      <c r="P10" s="133"/>
    </row>
    <row r="11" spans="1:22" x14ac:dyDescent="0.25">
      <c r="G11" s="26" t="s">
        <v>32</v>
      </c>
      <c r="H11" s="133"/>
      <c r="I11" s="133"/>
      <c r="J11" s="133"/>
      <c r="K11" s="133"/>
      <c r="L11" s="133"/>
      <c r="N11" s="34" t="s">
        <v>22</v>
      </c>
      <c r="O11" s="133"/>
      <c r="P11" s="133"/>
    </row>
    <row r="12" spans="1:22" ht="33" x14ac:dyDescent="0.25">
      <c r="C12" s="125" t="s">
        <v>144</v>
      </c>
      <c r="D12" s="125"/>
      <c r="E12" s="125"/>
      <c r="F12" s="125"/>
      <c r="G12" s="125"/>
      <c r="H12" s="134"/>
      <c r="I12" s="134"/>
      <c r="J12" s="134"/>
      <c r="K12" s="134"/>
      <c r="L12" s="134"/>
      <c r="N12" s="34" t="s">
        <v>33</v>
      </c>
      <c r="O12" s="129">
        <v>2567</v>
      </c>
      <c r="P12" s="129"/>
      <c r="Q12" s="127" t="s">
        <v>103</v>
      </c>
      <c r="R12" s="127"/>
      <c r="S12" s="127"/>
      <c r="T12" s="127"/>
      <c r="U12" s="127"/>
      <c r="V12" s="127"/>
    </row>
    <row r="13" spans="1:22" x14ac:dyDescent="0.25">
      <c r="E13" s="125"/>
      <c r="F13" s="125"/>
      <c r="G13" s="125"/>
      <c r="H13" s="32"/>
      <c r="I13" s="26"/>
      <c r="Q13" s="129" t="s">
        <v>153</v>
      </c>
      <c r="R13" s="129"/>
      <c r="S13" s="129"/>
      <c r="T13" s="129"/>
      <c r="U13" s="129"/>
      <c r="V13" s="129"/>
    </row>
    <row r="14" spans="1:22" x14ac:dyDescent="0.25">
      <c r="A14" s="132" t="s">
        <v>34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29" t="s">
        <v>154</v>
      </c>
      <c r="R14" s="129"/>
      <c r="S14" s="129"/>
      <c r="T14" s="129"/>
      <c r="U14" s="129"/>
      <c r="V14" s="129"/>
    </row>
    <row r="15" spans="1:22" ht="46.8" x14ac:dyDescent="0.25">
      <c r="B15" s="7" t="s">
        <v>54</v>
      </c>
      <c r="C15" s="107" t="s">
        <v>35</v>
      </c>
      <c r="D15" s="107"/>
      <c r="E15" s="107" t="s">
        <v>36</v>
      </c>
      <c r="F15" s="107"/>
      <c r="G15" s="107" t="s">
        <v>37</v>
      </c>
      <c r="H15" s="107"/>
      <c r="I15" s="107"/>
      <c r="J15" s="107"/>
      <c r="K15" s="107"/>
      <c r="L15" s="107"/>
      <c r="M15" s="120" t="s">
        <v>99</v>
      </c>
      <c r="N15" s="121"/>
      <c r="O15" s="121"/>
      <c r="P15" s="122"/>
      <c r="Q15" s="128" t="s">
        <v>167</v>
      </c>
      <c r="R15" s="129"/>
      <c r="S15" s="129"/>
      <c r="T15" s="129"/>
      <c r="U15" s="129"/>
      <c r="V15" s="129"/>
    </row>
    <row r="16" spans="1:22" x14ac:dyDescent="0.25">
      <c r="B16" s="6" t="s">
        <v>62</v>
      </c>
      <c r="C16" s="126" t="s">
        <v>114</v>
      </c>
      <c r="D16" s="126"/>
      <c r="E16" s="111" t="s">
        <v>122</v>
      </c>
      <c r="F16" s="111"/>
      <c r="G16" s="105" t="s">
        <v>43</v>
      </c>
      <c r="H16" s="108"/>
      <c r="I16" s="108"/>
      <c r="J16" s="108"/>
      <c r="K16" s="108"/>
      <c r="L16" s="106"/>
      <c r="M16" s="105">
        <v>160</v>
      </c>
      <c r="N16" s="108"/>
      <c r="O16" s="108"/>
      <c r="P16" s="106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26" t="s">
        <v>115</v>
      </c>
      <c r="D17" s="126"/>
      <c r="E17" s="111" t="s">
        <v>123</v>
      </c>
      <c r="F17" s="111"/>
      <c r="G17" s="105" t="s">
        <v>44</v>
      </c>
      <c r="H17" s="108"/>
      <c r="I17" s="108"/>
      <c r="J17" s="108"/>
      <c r="K17" s="108"/>
      <c r="L17" s="106"/>
      <c r="M17" s="105">
        <v>160</v>
      </c>
      <c r="N17" s="108"/>
      <c r="O17" s="108"/>
      <c r="P17" s="106"/>
      <c r="Q17" s="131" t="s">
        <v>104</v>
      </c>
      <c r="R17" s="131"/>
      <c r="S17" s="131"/>
      <c r="T17" s="131"/>
      <c r="U17" s="131"/>
      <c r="V17" s="131"/>
    </row>
    <row r="18" spans="2:22" ht="25.95" customHeight="1" x14ac:dyDescent="0.25">
      <c r="B18" s="6" t="s">
        <v>62</v>
      </c>
      <c r="C18" s="126" t="s">
        <v>116</v>
      </c>
      <c r="D18" s="126"/>
      <c r="E18" s="111" t="s">
        <v>124</v>
      </c>
      <c r="F18" s="111"/>
      <c r="G18" s="105" t="s">
        <v>45</v>
      </c>
      <c r="H18" s="108"/>
      <c r="I18" s="108"/>
      <c r="J18" s="108"/>
      <c r="K18" s="108"/>
      <c r="L18" s="106"/>
      <c r="M18" s="105">
        <v>120</v>
      </c>
      <c r="N18" s="108"/>
      <c r="O18" s="108"/>
      <c r="P18" s="106"/>
    </row>
    <row r="19" spans="2:22" ht="28.2" customHeight="1" x14ac:dyDescent="0.25">
      <c r="B19" s="6" t="s">
        <v>62</v>
      </c>
      <c r="C19" s="126" t="s">
        <v>134</v>
      </c>
      <c r="D19" s="126"/>
      <c r="E19" s="111" t="s">
        <v>125</v>
      </c>
      <c r="F19" s="111"/>
      <c r="G19" s="105" t="s">
        <v>135</v>
      </c>
      <c r="H19" s="108"/>
      <c r="I19" s="108"/>
      <c r="J19" s="108"/>
      <c r="K19" s="108"/>
      <c r="L19" s="106"/>
      <c r="M19" s="105">
        <v>80</v>
      </c>
      <c r="N19" s="108"/>
      <c r="O19" s="108"/>
      <c r="P19" s="106"/>
      <c r="Q19" s="130" t="s">
        <v>105</v>
      </c>
      <c r="R19" s="130"/>
      <c r="S19" s="130"/>
      <c r="T19" s="130"/>
      <c r="U19" s="130"/>
      <c r="V19" s="130"/>
    </row>
    <row r="20" spans="2:22" ht="28.2" customHeight="1" x14ac:dyDescent="0.25">
      <c r="B20" s="6" t="s">
        <v>62</v>
      </c>
      <c r="C20" s="126" t="s">
        <v>117</v>
      </c>
      <c r="D20" s="126"/>
      <c r="E20" s="111" t="s">
        <v>126</v>
      </c>
      <c r="F20" s="111"/>
      <c r="G20" s="105" t="s">
        <v>46</v>
      </c>
      <c r="H20" s="108"/>
      <c r="I20" s="108"/>
      <c r="J20" s="108"/>
      <c r="K20" s="108"/>
      <c r="L20" s="106"/>
      <c r="M20" s="105">
        <v>40</v>
      </c>
      <c r="N20" s="108"/>
      <c r="O20" s="108"/>
      <c r="P20" s="106"/>
    </row>
    <row r="21" spans="2:22" x14ac:dyDescent="0.25">
      <c r="B21" s="6" t="s">
        <v>62</v>
      </c>
      <c r="C21" s="126" t="s">
        <v>118</v>
      </c>
      <c r="D21" s="126"/>
      <c r="E21" s="111" t="s">
        <v>127</v>
      </c>
      <c r="F21" s="111"/>
      <c r="G21" s="105" t="s">
        <v>47</v>
      </c>
      <c r="H21" s="108"/>
      <c r="I21" s="108"/>
      <c r="J21" s="108"/>
      <c r="K21" s="108"/>
      <c r="L21" s="106"/>
      <c r="M21" s="105">
        <v>80</v>
      </c>
      <c r="N21" s="108"/>
      <c r="O21" s="108"/>
      <c r="P21" s="106"/>
    </row>
    <row r="22" spans="2:22" x14ac:dyDescent="0.25">
      <c r="B22" s="6" t="s">
        <v>62</v>
      </c>
      <c r="C22" s="126" t="s">
        <v>119</v>
      </c>
      <c r="D22" s="126"/>
      <c r="E22" s="111" t="s">
        <v>128</v>
      </c>
      <c r="F22" s="111"/>
      <c r="G22" s="105" t="s">
        <v>11</v>
      </c>
      <c r="H22" s="108"/>
      <c r="I22" s="108"/>
      <c r="J22" s="108"/>
      <c r="K22" s="108"/>
      <c r="L22" s="106"/>
      <c r="M22" s="105">
        <v>80</v>
      </c>
      <c r="N22" s="108"/>
      <c r="O22" s="108"/>
      <c r="P22" s="106"/>
    </row>
    <row r="23" spans="2:22" x14ac:dyDescent="0.25">
      <c r="B23" s="6" t="s">
        <v>62</v>
      </c>
      <c r="C23" s="126" t="s">
        <v>120</v>
      </c>
      <c r="D23" s="126"/>
      <c r="E23" s="111" t="s">
        <v>129</v>
      </c>
      <c r="F23" s="111"/>
      <c r="G23" s="105" t="s">
        <v>48</v>
      </c>
      <c r="H23" s="108"/>
      <c r="I23" s="108"/>
      <c r="J23" s="108"/>
      <c r="K23" s="108"/>
      <c r="L23" s="106"/>
      <c r="M23" s="105">
        <v>40</v>
      </c>
      <c r="N23" s="108"/>
      <c r="O23" s="108"/>
      <c r="P23" s="106"/>
    </row>
    <row r="24" spans="2:22" x14ac:dyDescent="0.25">
      <c r="B24" s="6" t="s">
        <v>62</v>
      </c>
      <c r="C24" s="126" t="s">
        <v>121</v>
      </c>
      <c r="D24" s="126"/>
      <c r="E24" s="111" t="s">
        <v>130</v>
      </c>
      <c r="F24" s="111"/>
      <c r="G24" s="105" t="s">
        <v>49</v>
      </c>
      <c r="H24" s="108"/>
      <c r="I24" s="108"/>
      <c r="J24" s="108"/>
      <c r="K24" s="108"/>
      <c r="L24" s="106"/>
      <c r="M24" s="105">
        <v>80</v>
      </c>
      <c r="N24" s="108"/>
      <c r="O24" s="108"/>
      <c r="P24" s="106"/>
    </row>
    <row r="25" spans="2:22" x14ac:dyDescent="0.25">
      <c r="B25" s="103" t="s">
        <v>107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0">
        <f>SUM(M16:P24)</f>
        <v>840</v>
      </c>
      <c r="N25" s="101"/>
      <c r="O25" s="101"/>
      <c r="P25" s="102"/>
    </row>
    <row r="26" spans="2:22" ht="46.8" x14ac:dyDescent="0.25">
      <c r="B26" s="7" t="s">
        <v>54</v>
      </c>
      <c r="C26" s="107" t="s">
        <v>35</v>
      </c>
      <c r="D26" s="107"/>
      <c r="E26" s="107" t="s">
        <v>36</v>
      </c>
      <c r="F26" s="107"/>
      <c r="G26" s="107" t="s">
        <v>39</v>
      </c>
      <c r="H26" s="107"/>
      <c r="I26" s="107"/>
      <c r="J26" s="107"/>
      <c r="K26" s="107"/>
      <c r="L26" s="107"/>
      <c r="M26" s="107" t="s">
        <v>99</v>
      </c>
      <c r="N26" s="107"/>
      <c r="O26" s="107"/>
      <c r="P26" s="107"/>
    </row>
    <row r="27" spans="2:22" x14ac:dyDescent="0.25">
      <c r="B27" s="6" t="s">
        <v>41</v>
      </c>
      <c r="C27" s="112" t="s">
        <v>131</v>
      </c>
      <c r="D27" s="113"/>
      <c r="E27" s="105" t="s">
        <v>132</v>
      </c>
      <c r="F27" s="106"/>
      <c r="G27" s="105" t="s">
        <v>50</v>
      </c>
      <c r="H27" s="108"/>
      <c r="I27" s="108"/>
      <c r="J27" s="108"/>
      <c r="K27" s="108"/>
      <c r="L27" s="106"/>
      <c r="M27" s="105">
        <v>80</v>
      </c>
      <c r="N27" s="108"/>
      <c r="O27" s="108"/>
      <c r="P27" s="106"/>
    </row>
    <row r="28" spans="2:22" x14ac:dyDescent="0.25">
      <c r="B28" s="6" t="s">
        <v>41</v>
      </c>
      <c r="C28" s="109" t="s">
        <v>159</v>
      </c>
      <c r="D28" s="110"/>
      <c r="E28" s="105" t="s">
        <v>150</v>
      </c>
      <c r="F28" s="106"/>
      <c r="G28" s="105" t="s">
        <v>135</v>
      </c>
      <c r="H28" s="108"/>
      <c r="I28" s="108"/>
      <c r="J28" s="108"/>
      <c r="K28" s="108"/>
      <c r="L28" s="106"/>
      <c r="M28" s="105">
        <v>40</v>
      </c>
      <c r="N28" s="108"/>
      <c r="O28" s="108"/>
      <c r="P28" s="106"/>
    </row>
    <row r="29" spans="2:22" x14ac:dyDescent="0.25">
      <c r="B29" s="6"/>
      <c r="C29" s="109"/>
      <c r="D29" s="110"/>
      <c r="E29" s="105"/>
      <c r="F29" s="106"/>
      <c r="G29" s="105"/>
      <c r="H29" s="108"/>
      <c r="I29" s="108"/>
      <c r="J29" s="108"/>
      <c r="K29" s="108"/>
      <c r="L29" s="106"/>
      <c r="M29" s="105"/>
      <c r="N29" s="108"/>
      <c r="O29" s="108"/>
      <c r="P29" s="106"/>
    </row>
    <row r="30" spans="2:22" x14ac:dyDescent="0.25">
      <c r="B30" s="6"/>
      <c r="C30" s="109"/>
      <c r="D30" s="110"/>
      <c r="E30" s="105"/>
      <c r="F30" s="106"/>
      <c r="G30" s="105"/>
      <c r="H30" s="108"/>
      <c r="I30" s="108"/>
      <c r="J30" s="108"/>
      <c r="K30" s="108"/>
      <c r="L30" s="106"/>
      <c r="M30" s="105"/>
      <c r="N30" s="108"/>
      <c r="O30" s="108"/>
      <c r="P30" s="106"/>
    </row>
    <row r="31" spans="2:22" x14ac:dyDescent="0.25">
      <c r="B31" s="103" t="s">
        <v>108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>
        <f>SUM(M27:P30)</f>
        <v>120</v>
      </c>
      <c r="N31" s="104"/>
      <c r="O31" s="104"/>
      <c r="P31" s="104"/>
    </row>
    <row r="32" spans="2:22" ht="54" customHeight="1" x14ac:dyDescent="0.25">
      <c r="B32" s="116" t="s">
        <v>54</v>
      </c>
      <c r="C32" s="117"/>
      <c r="D32" s="118"/>
      <c r="E32" s="120" t="s">
        <v>35</v>
      </c>
      <c r="F32" s="121"/>
      <c r="G32" s="121"/>
      <c r="H32" s="121"/>
      <c r="I32" s="121"/>
      <c r="J32" s="121"/>
      <c r="K32" s="121"/>
      <c r="L32" s="122"/>
      <c r="M32" s="107" t="s">
        <v>99</v>
      </c>
      <c r="N32" s="107"/>
      <c r="O32" s="107"/>
      <c r="P32" s="107"/>
    </row>
    <row r="33" spans="2:16" ht="27.6" customHeight="1" x14ac:dyDescent="0.25">
      <c r="B33" s="119" t="s">
        <v>109</v>
      </c>
      <c r="C33" s="119"/>
      <c r="D33" s="119"/>
      <c r="E33" s="111" t="s">
        <v>110</v>
      </c>
      <c r="F33" s="111"/>
      <c r="G33" s="111"/>
      <c r="H33" s="111"/>
      <c r="I33" s="111"/>
      <c r="J33" s="111"/>
      <c r="K33" s="111"/>
      <c r="L33" s="111"/>
      <c r="M33" s="111">
        <v>40</v>
      </c>
      <c r="N33" s="111"/>
      <c r="O33" s="111"/>
      <c r="P33" s="111"/>
    </row>
    <row r="34" spans="2:16" ht="27.6" customHeight="1" x14ac:dyDescent="0.25">
      <c r="B34" s="119" t="s">
        <v>109</v>
      </c>
      <c r="C34" s="119"/>
      <c r="D34" s="119"/>
      <c r="E34" s="111" t="s">
        <v>111</v>
      </c>
      <c r="F34" s="111"/>
      <c r="G34" s="111"/>
      <c r="H34" s="111"/>
      <c r="I34" s="111"/>
      <c r="J34" s="111"/>
      <c r="K34" s="111"/>
      <c r="L34" s="111"/>
      <c r="M34" s="111">
        <v>30</v>
      </c>
      <c r="N34" s="111"/>
      <c r="O34" s="111"/>
      <c r="P34" s="111"/>
    </row>
    <row r="35" spans="2:16" ht="30" customHeight="1" x14ac:dyDescent="0.25">
      <c r="B35" s="119" t="s">
        <v>109</v>
      </c>
      <c r="C35" s="119"/>
      <c r="D35" s="119"/>
      <c r="E35" s="111" t="s">
        <v>106</v>
      </c>
      <c r="F35" s="111"/>
      <c r="G35" s="111"/>
      <c r="H35" s="111"/>
      <c r="I35" s="111"/>
      <c r="J35" s="111"/>
      <c r="K35" s="111"/>
      <c r="L35" s="111"/>
      <c r="M35" s="111">
        <v>40</v>
      </c>
      <c r="N35" s="111"/>
      <c r="O35" s="111"/>
      <c r="P35" s="111"/>
    </row>
    <row r="36" spans="2:16" ht="30" customHeight="1" x14ac:dyDescent="0.25">
      <c r="B36" s="119" t="s">
        <v>109</v>
      </c>
      <c r="C36" s="119"/>
      <c r="D36" s="119"/>
      <c r="E36" s="111" t="s">
        <v>141</v>
      </c>
      <c r="F36" s="111"/>
      <c r="G36" s="111"/>
      <c r="H36" s="111"/>
      <c r="I36" s="111"/>
      <c r="J36" s="111"/>
      <c r="K36" s="111"/>
      <c r="L36" s="111"/>
      <c r="M36" s="111">
        <v>10</v>
      </c>
      <c r="N36" s="111"/>
      <c r="O36" s="111"/>
      <c r="P36" s="111"/>
    </row>
    <row r="37" spans="2:16" x14ac:dyDescent="0.25">
      <c r="B37" s="103" t="s">
        <v>14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4">
        <f>SUM(M33:P36)</f>
        <v>120</v>
      </c>
      <c r="N37" s="104"/>
      <c r="O37" s="104"/>
      <c r="P37" s="104"/>
    </row>
    <row r="38" spans="2:16" ht="46.8" x14ac:dyDescent="0.25">
      <c r="B38" s="7" t="s">
        <v>54</v>
      </c>
      <c r="C38" s="120" t="s">
        <v>35</v>
      </c>
      <c r="D38" s="122"/>
      <c r="E38" s="120" t="s">
        <v>36</v>
      </c>
      <c r="F38" s="122"/>
      <c r="G38" s="120" t="s">
        <v>113</v>
      </c>
      <c r="H38" s="121"/>
      <c r="I38" s="121"/>
      <c r="J38" s="121"/>
      <c r="K38" s="121"/>
      <c r="L38" s="122"/>
      <c r="M38" s="120" t="s">
        <v>99</v>
      </c>
      <c r="N38" s="121"/>
      <c r="O38" s="121"/>
      <c r="P38" s="122"/>
    </row>
    <row r="39" spans="2:16" ht="46.8" x14ac:dyDescent="0.25">
      <c r="B39" s="8" t="s">
        <v>113</v>
      </c>
      <c r="C39" s="111" t="s">
        <v>133</v>
      </c>
      <c r="D39" s="111"/>
      <c r="E39" s="124"/>
      <c r="F39" s="124"/>
      <c r="G39" s="111" t="s">
        <v>112</v>
      </c>
      <c r="H39" s="111"/>
      <c r="I39" s="111"/>
      <c r="J39" s="111"/>
      <c r="K39" s="111"/>
      <c r="L39" s="111"/>
      <c r="M39" s="111">
        <v>40</v>
      </c>
      <c r="N39" s="111"/>
      <c r="O39" s="111"/>
      <c r="P39" s="111"/>
    </row>
    <row r="40" spans="2:16" ht="46.8" x14ac:dyDescent="0.25">
      <c r="B40" s="8" t="s">
        <v>113</v>
      </c>
      <c r="C40" s="111" t="s">
        <v>163</v>
      </c>
      <c r="D40" s="111"/>
      <c r="E40" s="124"/>
      <c r="F40" s="124"/>
      <c r="G40" s="111" t="s">
        <v>164</v>
      </c>
      <c r="H40" s="111"/>
      <c r="I40" s="111"/>
      <c r="J40" s="111"/>
      <c r="K40" s="111"/>
      <c r="L40" s="111"/>
      <c r="M40" s="111">
        <v>40</v>
      </c>
      <c r="N40" s="111"/>
      <c r="O40" s="111"/>
      <c r="P40" s="111"/>
    </row>
    <row r="41" spans="2:16" x14ac:dyDescent="0.25">
      <c r="B41" s="103" t="s">
        <v>151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23">
        <f>SUM(M25,M31,M37,M39:P40)</f>
        <v>1160</v>
      </c>
      <c r="N41" s="123"/>
      <c r="O41" s="123"/>
      <c r="P41" s="123"/>
    </row>
    <row r="47" spans="2:16" x14ac:dyDescent="0.25">
      <c r="M47" s="114"/>
      <c r="N47" s="115"/>
      <c r="O47" s="115"/>
      <c r="P47" s="115"/>
    </row>
  </sheetData>
  <sheetProtection algorithmName="SHA-512" hashValue="X/UL3gW/6m5vJG0hQXqS9aMXAIxrrc5gNDJl4JAz/reAbIDVHEHJ9pEzWjj87PIty4rSyAqo4X5ifNEYv4n6rQ==" saltValue="7ElokD17cLyI8/64T5AT/Q==" spinCount="100000" sheet="1" objects="1" scenarios="1"/>
  <mergeCells count="117"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topLeftCell="A36" zoomScale="85" zoomScaleNormal="100" zoomScaleSheetLayoutView="85" zoomScalePageLayoutView="85" workbookViewId="0">
      <selection activeCell="C44" sqref="C44"/>
    </sheetView>
  </sheetViews>
  <sheetFormatPr defaultColWidth="8.8984375" defaultRowHeight="21" x14ac:dyDescent="0.25"/>
  <cols>
    <col min="1" max="1" width="7.59765625" style="58" customWidth="1"/>
    <col min="2" max="2" width="7.69921875" style="58" customWidth="1"/>
    <col min="3" max="3" width="30.69921875" style="58" customWidth="1"/>
    <col min="4" max="4" width="10.69921875" style="58" customWidth="1"/>
    <col min="5" max="10" width="12.69921875" style="58" customWidth="1"/>
    <col min="11" max="11" width="13.19921875" style="58" customWidth="1"/>
    <col min="12" max="16384" width="8.8984375" style="58"/>
  </cols>
  <sheetData>
    <row r="1" spans="1:11" ht="27" x14ac:dyDescent="0.25">
      <c r="A1" s="56"/>
      <c r="B1" s="56"/>
      <c r="C1" s="57" t="s">
        <v>51</v>
      </c>
      <c r="D1" s="57"/>
      <c r="E1" s="57"/>
      <c r="F1" s="57"/>
      <c r="G1" s="57"/>
      <c r="H1" s="57"/>
      <c r="I1" s="57"/>
      <c r="J1" s="57"/>
      <c r="K1" s="56"/>
    </row>
    <row r="2" spans="1:11" ht="28.2" customHeight="1" x14ac:dyDescent="0.25">
      <c r="A2" s="199" t="s">
        <v>52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28.2" customHeight="1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1" t="str">
        <f>ข้อมูลพื้นฐาน!$H$6</f>
        <v>บุรีรัมย์ เขต 3</v>
      </c>
      <c r="K3" s="61"/>
    </row>
    <row r="4" spans="1:11" ht="28.2" customHeight="1" x14ac:dyDescent="0.25">
      <c r="A4" s="62"/>
      <c r="B4" s="62"/>
      <c r="C4" s="182" t="s">
        <v>143</v>
      </c>
      <c r="D4" s="182"/>
      <c r="E4" s="59">
        <f>ข้อมูลพื้นฐาน!$H$12</f>
        <v>0</v>
      </c>
      <c r="F4" s="63"/>
      <c r="G4" s="59" t="s">
        <v>33</v>
      </c>
      <c r="H4" s="59">
        <f>ข้อมูลพื้นฐาน!$O$12</f>
        <v>2567</v>
      </c>
      <c r="I4" s="62"/>
      <c r="J4" s="62"/>
      <c r="K4" s="62"/>
    </row>
    <row r="5" spans="1:11" ht="28.2" customHeight="1" x14ac:dyDescent="0.25">
      <c r="A5" s="62"/>
      <c r="B5" s="62"/>
      <c r="C5" s="60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2"/>
      <c r="H5" s="59" t="s">
        <v>2</v>
      </c>
      <c r="I5" s="55">
        <v>1</v>
      </c>
      <c r="J5" s="64"/>
      <c r="K5" s="64"/>
    </row>
    <row r="6" spans="1:11" ht="28.2" customHeight="1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2"/>
    </row>
    <row r="7" spans="1:11" ht="28.2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3" t="s">
        <v>61</v>
      </c>
      <c r="K7" s="204" t="s">
        <v>92</v>
      </c>
    </row>
    <row r="8" spans="1:11" ht="28.2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3"/>
      <c r="K8" s="205"/>
    </row>
    <row r="9" spans="1:11" ht="28.2" customHeight="1" x14ac:dyDescent="0.25">
      <c r="A9" s="65" t="str">
        <f>ข้อมูลพื้นฐาน!$B$16</f>
        <v>พื้นฐาน</v>
      </c>
      <c r="B9" s="65" t="str">
        <f>ข้อมูลพื้นฐาน!$E$16</f>
        <v>ท14101</v>
      </c>
      <c r="C9" s="41" t="str">
        <f>ข้อมูลพื้นฐาน!$C$16</f>
        <v>ภาษาไทย 4</v>
      </c>
      <c r="D9" s="65">
        <f>ข้อมูลพื้นฐาน!$M$16</f>
        <v>160</v>
      </c>
      <c r="E9" s="65">
        <v>50</v>
      </c>
      <c r="F9" s="65" t="str">
        <f>IF('คะแนนภาคเรียนที่ 1'!$D$8="","",VLOOKUP($I$5,'คะแนนภาคเรียนที่ 1'!$A$8:$P$62,4))</f>
        <v/>
      </c>
      <c r="G9" s="65">
        <v>50</v>
      </c>
      <c r="H9" s="65" t="str">
        <f>IF('คะแนนภาคเรียนที่ 2'!$D$8="","",VLOOKUP($I$5,'คะแนนภาคเรียนที่ 2'!$A$8:$P$62,4))</f>
        <v/>
      </c>
      <c r="I9" s="65">
        <v>100</v>
      </c>
      <c r="J9" s="65" t="str">
        <f>IF(H9="","",SUM(F9,H9))</f>
        <v/>
      </c>
      <c r="K9" s="65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65" t="str">
        <f>ข้อมูลพื้นฐาน!$B$16</f>
        <v>พื้นฐาน</v>
      </c>
      <c r="B10" s="65" t="str">
        <f>ข้อมูลพื้นฐาน!$E$17</f>
        <v>ค14101</v>
      </c>
      <c r="C10" s="41" t="str">
        <f>ข้อมูลพื้นฐาน!$C$17</f>
        <v>คณิตศาสตร์ 4</v>
      </c>
      <c r="D10" s="65">
        <f>ข้อมูลพื้นฐาน!$M$17</f>
        <v>160</v>
      </c>
      <c r="E10" s="65">
        <v>50</v>
      </c>
      <c r="F10" s="65" t="str">
        <f>IF('คะแนนภาคเรียนที่ 1'!$D$8="","",VLOOKUP($I$5,'คะแนนภาคเรียนที่ 1'!$A$8:$P$62,5))</f>
        <v/>
      </c>
      <c r="G10" s="65">
        <v>50</v>
      </c>
      <c r="H10" s="65" t="str">
        <f>IF('คะแนนภาคเรียนที่ 2'!$D$8="","",VLOOKUP($I$5,'คะแนนภาคเรียนที่ 2'!$A$8:$P$62,5))</f>
        <v/>
      </c>
      <c r="I10" s="65">
        <v>100</v>
      </c>
      <c r="J10" s="65" t="str">
        <f t="shared" ref="J10:J19" si="0">IF(H10="","",SUM(F10,H10))</f>
        <v/>
      </c>
      <c r="K10" s="65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65" t="str">
        <f>ข้อมูลพื้นฐาน!$B$16</f>
        <v>พื้นฐาน</v>
      </c>
      <c r="B11" s="65" t="str">
        <f>ข้อมูลพื้นฐาน!$E$18</f>
        <v>ว14101</v>
      </c>
      <c r="C11" s="41" t="str">
        <f>ข้อมูลพื้นฐาน!$C$18</f>
        <v>วิทยาศาสตร์และเทคโนโลยี 4</v>
      </c>
      <c r="D11" s="65">
        <f>ข้อมูลพื้นฐาน!$M$18</f>
        <v>120</v>
      </c>
      <c r="E11" s="65">
        <v>50</v>
      </c>
      <c r="F11" s="65" t="str">
        <f>IF('คะแนนภาคเรียนที่ 1'!$D$8="","",VLOOKUP($I$5,'คะแนนภาคเรียนที่ 1'!$A$8:$P$62,6))</f>
        <v/>
      </c>
      <c r="G11" s="65">
        <v>50</v>
      </c>
      <c r="H11" s="65" t="str">
        <f>IF('คะแนนภาคเรียนที่ 2'!$D$8="","",VLOOKUP($I$5,'คะแนนภาคเรียนที่ 2'!$A$8:$P$62,6))</f>
        <v/>
      </c>
      <c r="I11" s="65">
        <v>100</v>
      </c>
      <c r="J11" s="65" t="str">
        <f t="shared" si="0"/>
        <v/>
      </c>
      <c r="K11" s="65" t="str">
        <f t="shared" si="1"/>
        <v/>
      </c>
    </row>
    <row r="12" spans="1:11" ht="28.2" customHeight="1" x14ac:dyDescent="0.25">
      <c r="A12" s="65" t="str">
        <f>ข้อมูลพื้นฐาน!$B$16</f>
        <v>พื้นฐาน</v>
      </c>
      <c r="B12" s="65" t="str">
        <f>ข้อมูลพื้นฐาน!$E$19</f>
        <v>ส14101</v>
      </c>
      <c r="C12" s="66" t="str">
        <f>ข้อมูลพื้นฐาน!$C$19</f>
        <v>สังคมศึกษา ศาสนาและวัฒนธรรม 4</v>
      </c>
      <c r="D12" s="65">
        <f>ข้อมูลพื้นฐาน!$M$19</f>
        <v>80</v>
      </c>
      <c r="E12" s="65">
        <v>50</v>
      </c>
      <c r="F12" s="65" t="str">
        <f>IF('คะแนนภาคเรียนที่ 1'!$D$8="","",VLOOKUP($I$5,'คะแนนภาคเรียนที่ 1'!$A$8:$P$62,7))</f>
        <v/>
      </c>
      <c r="G12" s="65">
        <v>50</v>
      </c>
      <c r="H12" s="65" t="str">
        <f>IF('คะแนนภาคเรียนที่ 2'!$D$8="","",VLOOKUP($I$5,'คะแนนภาคเรียนที่ 2'!$A$8:$P$62,7))</f>
        <v/>
      </c>
      <c r="I12" s="65">
        <v>100</v>
      </c>
      <c r="J12" s="65" t="str">
        <f t="shared" si="0"/>
        <v/>
      </c>
      <c r="K12" s="65" t="str">
        <f t="shared" si="1"/>
        <v/>
      </c>
    </row>
    <row r="13" spans="1:11" ht="28.2" customHeight="1" x14ac:dyDescent="0.25">
      <c r="A13" s="65" t="str">
        <f>ข้อมูลพื้นฐาน!$B$16</f>
        <v>พื้นฐาน</v>
      </c>
      <c r="B13" s="65" t="str">
        <f>ข้อมูลพื้นฐาน!$E$20</f>
        <v>ส14102</v>
      </c>
      <c r="C13" s="41" t="str">
        <f>ข้อมูลพื้นฐาน!$C$20</f>
        <v>ประวัติศาสตร์ 4</v>
      </c>
      <c r="D13" s="65">
        <f>ข้อมูลพื้นฐาน!$M$20</f>
        <v>40</v>
      </c>
      <c r="E13" s="65">
        <v>50</v>
      </c>
      <c r="F13" s="65" t="str">
        <f>IF('คะแนนภาคเรียนที่ 1'!$D$8="","",VLOOKUP($I$5,'คะแนนภาคเรียนที่ 1'!$A$8:$P$62,8))</f>
        <v/>
      </c>
      <c r="G13" s="65">
        <v>50</v>
      </c>
      <c r="H13" s="65" t="str">
        <f>IF('คะแนนภาคเรียนที่ 2'!$D$8="","",VLOOKUP($I$5,'คะแนนภาคเรียนที่ 2'!$A$8:$P$62,8))</f>
        <v/>
      </c>
      <c r="I13" s="65">
        <v>100</v>
      </c>
      <c r="J13" s="65" t="str">
        <f t="shared" si="0"/>
        <v/>
      </c>
      <c r="K13" s="65" t="str">
        <f t="shared" si="1"/>
        <v/>
      </c>
    </row>
    <row r="14" spans="1:11" ht="28.2" customHeight="1" x14ac:dyDescent="0.25">
      <c r="A14" s="65" t="str">
        <f>ข้อมูลพื้นฐาน!$B$16</f>
        <v>พื้นฐาน</v>
      </c>
      <c r="B14" s="65" t="str">
        <f>ข้อมูลพื้นฐาน!$E$21</f>
        <v>พ14101</v>
      </c>
      <c r="C14" s="41" t="str">
        <f>ข้อมูลพื้นฐาน!$C$21</f>
        <v>สุขศึกษาและพลศึกษา 4</v>
      </c>
      <c r="D14" s="65">
        <f>ข้อมูลพื้นฐาน!$M$21</f>
        <v>80</v>
      </c>
      <c r="E14" s="65">
        <v>50</v>
      </c>
      <c r="F14" s="65" t="str">
        <f>IF('คะแนนภาคเรียนที่ 1'!$D$8="","",VLOOKUP($I$5,'คะแนนภาคเรียนที่ 1'!$A$8:$P$62,9))</f>
        <v/>
      </c>
      <c r="G14" s="65">
        <v>50</v>
      </c>
      <c r="H14" s="65" t="str">
        <f>IF('คะแนนภาคเรียนที่ 2'!$D$8="","",VLOOKUP($I$5,'คะแนนภาคเรียนที่ 2'!$A$8:$P$62,9))</f>
        <v/>
      </c>
      <c r="I14" s="65">
        <v>100</v>
      </c>
      <c r="J14" s="65" t="str">
        <f t="shared" si="0"/>
        <v/>
      </c>
      <c r="K14" s="65" t="str">
        <f t="shared" si="1"/>
        <v/>
      </c>
    </row>
    <row r="15" spans="1:11" ht="28.2" customHeight="1" x14ac:dyDescent="0.25">
      <c r="A15" s="65" t="str">
        <f>ข้อมูลพื้นฐาน!$B$16</f>
        <v>พื้นฐาน</v>
      </c>
      <c r="B15" s="65" t="str">
        <f>ข้อมูลพื้นฐาน!$E$22</f>
        <v>ศ14101</v>
      </c>
      <c r="C15" s="41" t="str">
        <f>ข้อมูลพื้นฐาน!$C$22</f>
        <v>ศิลปะ 4</v>
      </c>
      <c r="D15" s="65">
        <f>ข้อมูลพื้นฐาน!$M$22</f>
        <v>80</v>
      </c>
      <c r="E15" s="65">
        <v>50</v>
      </c>
      <c r="F15" s="65" t="str">
        <f>IF('คะแนนภาคเรียนที่ 1'!$D$8="","",VLOOKUP($I$5,'คะแนนภาคเรียนที่ 1'!$A$8:$P$62,10))</f>
        <v/>
      </c>
      <c r="G15" s="65">
        <v>50</v>
      </c>
      <c r="H15" s="65" t="str">
        <f>IF('คะแนนภาคเรียนที่ 2'!$D$8="","",VLOOKUP($I$5,'คะแนนภาคเรียนที่ 2'!$A$8:$P$62,10))</f>
        <v/>
      </c>
      <c r="I15" s="65">
        <v>100</v>
      </c>
      <c r="J15" s="65" t="str">
        <f t="shared" si="0"/>
        <v/>
      </c>
      <c r="K15" s="65" t="str">
        <f t="shared" si="1"/>
        <v/>
      </c>
    </row>
    <row r="16" spans="1:11" ht="28.2" customHeight="1" x14ac:dyDescent="0.25">
      <c r="A16" s="65" t="str">
        <f>ข้อมูลพื้นฐาน!$B$16</f>
        <v>พื้นฐาน</v>
      </c>
      <c r="B16" s="65" t="str">
        <f>ข้อมูลพื้นฐาน!$E$23</f>
        <v>ง14101</v>
      </c>
      <c r="C16" s="41" t="str">
        <f>ข้อมูลพื้นฐาน!$C$23</f>
        <v>การงานอาชีพ 4</v>
      </c>
      <c r="D16" s="65">
        <f>ข้อมูลพื้นฐาน!$M$23</f>
        <v>40</v>
      </c>
      <c r="E16" s="65">
        <v>50</v>
      </c>
      <c r="F16" s="65" t="str">
        <f>IF('คะแนนภาคเรียนที่ 1'!$D$8="","",VLOOKUP($I$5,'คะแนนภาคเรียนที่ 1'!$A$8:$P$62,11))</f>
        <v/>
      </c>
      <c r="G16" s="65">
        <v>50</v>
      </c>
      <c r="H16" s="65" t="str">
        <f>IF('คะแนนภาคเรียนที่ 2'!$D$8="","",VLOOKUP($I$5,'คะแนนภาคเรียนที่ 2'!$A$8:$P$62,11))</f>
        <v/>
      </c>
      <c r="I16" s="65">
        <v>100</v>
      </c>
      <c r="J16" s="65" t="str">
        <f>IF(H16="","",SUM(F16,H16))</f>
        <v/>
      </c>
      <c r="K16" s="65" t="str">
        <f t="shared" si="1"/>
        <v/>
      </c>
    </row>
    <row r="17" spans="1:11" ht="28.2" customHeight="1" x14ac:dyDescent="0.25">
      <c r="A17" s="65" t="str">
        <f>ข้อมูลพื้นฐาน!$B$16</f>
        <v>พื้นฐาน</v>
      </c>
      <c r="B17" s="65" t="str">
        <f>ข้อมูลพื้นฐาน!$E$24</f>
        <v>อ14101</v>
      </c>
      <c r="C17" s="41" t="str">
        <f>ข้อมูลพื้นฐาน!$C$24</f>
        <v>ภาษาอังกฤษ 4</v>
      </c>
      <c r="D17" s="65">
        <f>ข้อมูลพื้นฐาน!$M$24</f>
        <v>80</v>
      </c>
      <c r="E17" s="65">
        <v>50</v>
      </c>
      <c r="F17" s="65" t="str">
        <f>IF('คะแนนภาคเรียนที่ 1'!$D$8="","",VLOOKUP($I$5,'คะแนนภาคเรียนที่ 1'!$A$8:$P$62,12))</f>
        <v/>
      </c>
      <c r="G17" s="65">
        <v>50</v>
      </c>
      <c r="H17" s="65" t="str">
        <f>IF('คะแนนภาคเรียนที่ 2'!$D$8="","",VLOOKUP($I$5,'คะแนนภาคเรียนที่ 2'!$A$8:$P$62,12))</f>
        <v/>
      </c>
      <c r="I17" s="65">
        <v>100</v>
      </c>
      <c r="J17" s="65" t="str">
        <f t="shared" si="0"/>
        <v/>
      </c>
      <c r="K17" s="65" t="str">
        <f t="shared" si="1"/>
        <v/>
      </c>
    </row>
    <row r="18" spans="1:11" ht="28.2" customHeight="1" x14ac:dyDescent="0.25">
      <c r="A18" s="65" t="str">
        <f>ข้อมูลพื้นฐาน!$B$27</f>
        <v>เพิ่มเติม</v>
      </c>
      <c r="B18" s="67" t="str">
        <f>ข้อมูลพื้นฐาน!$E$27</f>
        <v>อ14201</v>
      </c>
      <c r="C18" s="41" t="str">
        <f>ข้อมูลพื้นฐาน!$C$27</f>
        <v>ภาษาอังกฤษเพื่อการสื่อสาร 4</v>
      </c>
      <c r="D18" s="65">
        <f>ข้อมูลพื้นฐาน!$M$27</f>
        <v>80</v>
      </c>
      <c r="E18" s="65">
        <v>50</v>
      </c>
      <c r="F18" s="65" t="str">
        <f>IF('คะแนนภาคเรียนที่ 1'!$D$8="","",VLOOKUP($I$5,'คะแนนภาคเรียนที่ 1'!$A$8:$P$62,13))</f>
        <v/>
      </c>
      <c r="G18" s="65">
        <v>50</v>
      </c>
      <c r="H18" s="65" t="str">
        <f>IF('คะแนนภาคเรียนที่ 2'!$D$8="","",VLOOKUP($I$5,'คะแนนภาคเรียนที่ 2'!$A$8:$P$62,13))</f>
        <v/>
      </c>
      <c r="I18" s="65">
        <v>100</v>
      </c>
      <c r="J18" s="65" t="str">
        <f t="shared" si="0"/>
        <v/>
      </c>
      <c r="K18" s="65" t="str">
        <f t="shared" si="1"/>
        <v/>
      </c>
    </row>
    <row r="19" spans="1:11" ht="28.2" customHeight="1" x14ac:dyDescent="0.25">
      <c r="A19" s="65" t="str">
        <f>ข้อมูลพื้นฐาน!$B$27</f>
        <v>เพิ่มเติม</v>
      </c>
      <c r="B19" s="67" t="str">
        <f>ข้อมูลพื้นฐาน!$E$28</f>
        <v>ส14201</v>
      </c>
      <c r="C19" s="41" t="str">
        <f>ข้อมูลพื้นฐาน!$C$28</f>
        <v>การป้องกันการทุจริต 4</v>
      </c>
      <c r="D19" s="65">
        <f>ข้อมูลพื้นฐาน!$M$28</f>
        <v>40</v>
      </c>
      <c r="E19" s="65">
        <v>50</v>
      </c>
      <c r="F19" s="65" t="str">
        <f>IF('คะแนนภาคเรียนที่ 1'!$D$8="","",VLOOKUP($I$5,'คะแนนภาคเรียนที่ 1'!$A$8:$P$62,14))</f>
        <v/>
      </c>
      <c r="G19" s="65">
        <v>50</v>
      </c>
      <c r="H19" s="65" t="str">
        <f>IF('คะแนนภาคเรียนที่ 2'!$D$8="","",VLOOKUP($I$5,'คะแนนภาคเรียนที่ 2'!$A$8:$P$62,14))</f>
        <v/>
      </c>
      <c r="I19" s="65">
        <v>100</v>
      </c>
      <c r="J19" s="65" t="str">
        <f t="shared" si="0"/>
        <v/>
      </c>
      <c r="K19" s="65" t="str">
        <f t="shared" si="1"/>
        <v/>
      </c>
    </row>
    <row r="20" spans="1:11" ht="28.2" customHeight="1" x14ac:dyDescent="0.25">
      <c r="A20" s="189" t="str">
        <f>ข้อมูลพื้นฐาน!$G$38</f>
        <v>กิจกรรมพิเศษ</v>
      </c>
      <c r="B20" s="190"/>
      <c r="C20" s="41" t="str">
        <f>ข้อมูลพื้นฐาน!$C$40</f>
        <v>กิจกรรมสะเต็มศึกษา (STEM) 4</v>
      </c>
      <c r="D20" s="65">
        <f>ข้อมูลพื้นฐาน!$M$40</f>
        <v>40</v>
      </c>
      <c r="E20" s="69"/>
      <c r="F20" s="69"/>
      <c r="G20" s="69"/>
      <c r="H20" s="69"/>
      <c r="I20" s="69"/>
      <c r="J20" s="69"/>
      <c r="K20" s="65" t="str">
        <f>IF(E23="","",VLOOKUP($I$5,ผลการประเมินกิจกรรม!B8:AI62,5))</f>
        <v/>
      </c>
    </row>
    <row r="21" spans="1:11" ht="28.2" customHeight="1" x14ac:dyDescent="0.25">
      <c r="A21" s="191"/>
      <c r="B21" s="192"/>
      <c r="C21" s="41" t="str">
        <f>ข้อมูลพื้นฐาน!$C$39</f>
        <v>กิจกรรมว่ายน้ำ 4</v>
      </c>
      <c r="D21" s="68">
        <f>ข้อมูลพื้นฐาน!$M$39</f>
        <v>40</v>
      </c>
      <c r="E21" s="69"/>
      <c r="F21" s="69"/>
      <c r="G21" s="69"/>
      <c r="H21" s="69"/>
      <c r="I21" s="69"/>
      <c r="J21" s="69"/>
      <c r="K21" s="65" t="str">
        <f>IF(E23="","",VLOOKUP($I$5,ผลการประเมินกิจกรรม!B8:AI62,4))</f>
        <v/>
      </c>
    </row>
    <row r="22" spans="1:11" ht="28.2" customHeight="1" x14ac:dyDescent="0.25">
      <c r="A22" s="194" t="s">
        <v>63</v>
      </c>
      <c r="B22" s="194"/>
      <c r="C22" s="200"/>
      <c r="D22" s="200"/>
      <c r="E22" s="70" t="str">
        <f>IF(รายงาน3!AE8="","",VLOOKUP($I$5,รายงาน3!A8:AF62,31))</f>
        <v/>
      </c>
      <c r="F22" s="201" t="s">
        <v>64</v>
      </c>
      <c r="G22" s="201"/>
      <c r="H22" s="201"/>
      <c r="I22" s="201"/>
      <c r="J22" s="201"/>
      <c r="K22" s="201"/>
    </row>
    <row r="23" spans="1:11" ht="28.2" customHeight="1" x14ac:dyDescent="0.25">
      <c r="A23" s="194" t="s">
        <v>65</v>
      </c>
      <c r="B23" s="194"/>
      <c r="C23" s="194"/>
      <c r="D23" s="194"/>
      <c r="E23" s="71" t="str">
        <f>IF(รายงาน3!AE8="","",VLOOKUP($I$5,รายงาน3!A8:AF62,32))</f>
        <v/>
      </c>
      <c r="F23" s="183" t="s">
        <v>136</v>
      </c>
      <c r="G23" s="184"/>
      <c r="H23" s="184"/>
      <c r="I23" s="184"/>
      <c r="J23" s="185"/>
      <c r="K23" s="65" t="str">
        <f>IF(E23="","",VLOOKUP($I$5,ผลการประเมินกิจกรรม!B8:AI62,8))</f>
        <v/>
      </c>
    </row>
    <row r="24" spans="1:11" ht="28.2" customHeight="1" x14ac:dyDescent="0.25">
      <c r="A24" s="194" t="s">
        <v>67</v>
      </c>
      <c r="B24" s="194"/>
      <c r="C24" s="194"/>
      <c r="D24" s="194"/>
      <c r="E24" s="65" t="str">
        <f>IF(เรียงลำดับ!H8="","",VLOOKUP($I$5,เรียงลำดับ!B8:H62,7))</f>
        <v/>
      </c>
      <c r="F24" s="183" t="s">
        <v>137</v>
      </c>
      <c r="G24" s="184"/>
      <c r="H24" s="184"/>
      <c r="I24" s="184"/>
      <c r="J24" s="185"/>
      <c r="K24" s="72" t="str">
        <f>IF(E23="","",VLOOKUP($I$5,ผลการประเมินกิจกรรม!B8:AI62,9))</f>
        <v/>
      </c>
    </row>
    <row r="25" spans="1:11" ht="28.2" customHeight="1" x14ac:dyDescent="0.25">
      <c r="A25" s="195" t="s">
        <v>69</v>
      </c>
      <c r="B25" s="196"/>
      <c r="C25" s="196"/>
      <c r="D25" s="196"/>
      <c r="E25" s="197"/>
      <c r="F25" s="183" t="s">
        <v>138</v>
      </c>
      <c r="G25" s="184"/>
      <c r="H25" s="184"/>
      <c r="I25" s="184"/>
      <c r="J25" s="185"/>
      <c r="K25" s="65" t="str">
        <f>IF(E23="","",VLOOKUP($I$5,ผลการประเมินกิจกรรม!B8:AI62,10))</f>
        <v/>
      </c>
    </row>
    <row r="26" spans="1:11" ht="28.2" customHeight="1" x14ac:dyDescent="0.25">
      <c r="A26" s="193" t="s">
        <v>71</v>
      </c>
      <c r="B26" s="193"/>
      <c r="C26" s="193"/>
      <c r="D26" s="193"/>
      <c r="E26" s="65" t="str">
        <f>IF(E23="","",VLOOKUP($I$5,ผลการประเมินกิจกรรม!B8:AI62,22))</f>
        <v/>
      </c>
      <c r="F26" s="183" t="s">
        <v>139</v>
      </c>
      <c r="G26" s="184"/>
      <c r="H26" s="184"/>
      <c r="I26" s="184"/>
      <c r="J26" s="185"/>
      <c r="K26" s="65" t="str">
        <f>IF(E23="","",VLOOKUP($I$5,ผลการประเมินกิจกรรม!B8:AI62,11))</f>
        <v/>
      </c>
    </row>
    <row r="27" spans="1:11" ht="28.2" customHeight="1" x14ac:dyDescent="0.25">
      <c r="A27" s="193" t="s">
        <v>73</v>
      </c>
      <c r="B27" s="193"/>
      <c r="C27" s="193"/>
      <c r="D27" s="193"/>
      <c r="E27" s="65" t="str">
        <f>IF(E23="","",VLOOKUP($I$5,ผลการประเมินกิจกรรม!B8:AI62,23))</f>
        <v/>
      </c>
      <c r="F27" s="183" t="s">
        <v>140</v>
      </c>
      <c r="G27" s="184"/>
      <c r="H27" s="184"/>
      <c r="I27" s="184"/>
      <c r="J27" s="185"/>
      <c r="K27" s="65" t="str">
        <f>IF(E23="","",VLOOKUP($I$5,ผลการประเมินกิจกรรม!B8:AI62,12))</f>
        <v/>
      </c>
    </row>
    <row r="28" spans="1:11" ht="28.2" customHeight="1" x14ac:dyDescent="0.25">
      <c r="A28" s="73" t="s">
        <v>93</v>
      </c>
      <c r="B28" s="184" t="str">
        <f>IF(ชุมนุม!E8="","",VLOOKUP($I$5,ชุมนุม!B8:E62,4))</f>
        <v/>
      </c>
      <c r="C28" s="184"/>
      <c r="D28" s="185"/>
      <c r="E28" s="65" t="str">
        <f>IF(E23="","",VLOOKUP($I$5,ผลการประเมินกิจกรรม!B8:AI62,24))</f>
        <v/>
      </c>
      <c r="F28" s="206" t="s">
        <v>75</v>
      </c>
      <c r="G28" s="207"/>
      <c r="H28" s="207"/>
      <c r="I28" s="207"/>
      <c r="J28" s="208"/>
      <c r="K28" s="65" t="str">
        <f>IF(E23="","",VLOOKUP($I$5,ผลการประเมินกิจกรรม!B8:AI62,13))</f>
        <v/>
      </c>
    </row>
    <row r="29" spans="1:11" ht="28.2" customHeight="1" x14ac:dyDescent="0.25">
      <c r="A29" s="193" t="s">
        <v>142</v>
      </c>
      <c r="B29" s="193"/>
      <c r="C29" s="193"/>
      <c r="D29" s="193"/>
      <c r="E29" s="65" t="str">
        <f>IF(E23="","",VLOOKUP($I$5,ผลการประเมินกิจกรรม!B8:AI62,25))</f>
        <v/>
      </c>
      <c r="F29" s="201" t="s">
        <v>77</v>
      </c>
      <c r="G29" s="201"/>
      <c r="H29" s="201"/>
      <c r="I29" s="201"/>
      <c r="J29" s="201"/>
      <c r="K29" s="201"/>
    </row>
    <row r="30" spans="1:11" ht="28.2" customHeight="1" x14ac:dyDescent="0.25">
      <c r="A30" s="195" t="s">
        <v>78</v>
      </c>
      <c r="B30" s="196"/>
      <c r="C30" s="196"/>
      <c r="D30" s="196"/>
      <c r="E30" s="197"/>
      <c r="F30" s="193" t="s">
        <v>79</v>
      </c>
      <c r="G30" s="193"/>
      <c r="H30" s="193"/>
      <c r="I30" s="193"/>
      <c r="J30" s="193"/>
      <c r="K30" s="65" t="str">
        <f>IF(E23="","",VLOOKUP($I$5,ผลการประเมินกิจกรรม!B8:AI62,14))</f>
        <v/>
      </c>
    </row>
    <row r="31" spans="1:11" ht="28.2" customHeight="1" x14ac:dyDescent="0.25">
      <c r="A31" s="193" t="s">
        <v>80</v>
      </c>
      <c r="B31" s="193"/>
      <c r="C31" s="193"/>
      <c r="D31" s="193"/>
      <c r="E31" s="74" t="str">
        <f>IF(E23="","",VLOOKUP($I$5,ผลการประเมินกิจกรรม!B8:AI62,26))</f>
        <v/>
      </c>
      <c r="F31" s="183" t="s">
        <v>81</v>
      </c>
      <c r="G31" s="184"/>
      <c r="H31" s="184"/>
      <c r="I31" s="184"/>
      <c r="J31" s="185"/>
      <c r="K31" s="65" t="str">
        <f>IF(E23="","",VLOOKUP($I$5,ผลการประเมินกิจกรรม!B8:AI62,15))</f>
        <v/>
      </c>
    </row>
    <row r="32" spans="1:11" ht="28.2" customHeight="1" x14ac:dyDescent="0.25">
      <c r="A32" s="193" t="s">
        <v>82</v>
      </c>
      <c r="B32" s="193"/>
      <c r="C32" s="193"/>
      <c r="D32" s="193"/>
      <c r="E32" s="74" t="str">
        <f>IF(E23="","",VLOOKUP($I$5,ผลการประเมินกิจกรรม!B8:AI62,27))</f>
        <v/>
      </c>
      <c r="F32" s="183" t="s">
        <v>83</v>
      </c>
      <c r="G32" s="184"/>
      <c r="H32" s="184"/>
      <c r="I32" s="184"/>
      <c r="J32" s="185"/>
      <c r="K32" s="65" t="str">
        <f>IF(E23="","",VLOOKUP($I$5,ผลการประเมินกิจกรรม!B8:AI62,16))</f>
        <v/>
      </c>
    </row>
    <row r="33" spans="1:11" ht="28.2" customHeight="1" x14ac:dyDescent="0.25">
      <c r="A33" s="193" t="s">
        <v>84</v>
      </c>
      <c r="B33" s="193"/>
      <c r="C33" s="193"/>
      <c r="D33" s="193"/>
      <c r="E33" s="74" t="str">
        <f>IF(E23="","",VLOOKUP($I$5,ผลการประเมินกิจกรรม!B8:AI62,28))</f>
        <v/>
      </c>
      <c r="F33" s="183" t="s">
        <v>85</v>
      </c>
      <c r="G33" s="184"/>
      <c r="H33" s="184"/>
      <c r="I33" s="184"/>
      <c r="J33" s="185"/>
      <c r="K33" s="65" t="str">
        <f>IF(E23="","",VLOOKUP($I$5,ผลการประเมินกิจกรรม!B8:AI62,17))</f>
        <v/>
      </c>
    </row>
    <row r="34" spans="1:11" ht="28.2" customHeight="1" x14ac:dyDescent="0.25">
      <c r="A34" s="193" t="s">
        <v>86</v>
      </c>
      <c r="B34" s="193"/>
      <c r="C34" s="193"/>
      <c r="D34" s="193"/>
      <c r="E34" s="74" t="str">
        <f>IF(E23="","",VLOOKUP($I$5,ผลการประเมินกิจกรรม!B8:AI62,29))</f>
        <v/>
      </c>
      <c r="F34" s="193" t="s">
        <v>87</v>
      </c>
      <c r="G34" s="193"/>
      <c r="H34" s="193"/>
      <c r="I34" s="193"/>
      <c r="J34" s="193"/>
      <c r="K34" s="65" t="str">
        <f>IF(E23="","",VLOOKUP($I$5,ผลการประเมินกิจกรรม!B8:AI62,18))</f>
        <v/>
      </c>
    </row>
    <row r="35" spans="1:11" ht="28.2" customHeight="1" x14ac:dyDescent="0.25">
      <c r="A35" s="193" t="s">
        <v>88</v>
      </c>
      <c r="B35" s="193"/>
      <c r="C35" s="193"/>
      <c r="D35" s="193"/>
      <c r="E35" s="74" t="str">
        <f>IF(E23="","",VLOOKUP($I$5,ผลการประเมินกิจกรรม!B8:AI62,30))</f>
        <v/>
      </c>
      <c r="F35" s="194" t="s">
        <v>75</v>
      </c>
      <c r="G35" s="194"/>
      <c r="H35" s="194"/>
      <c r="I35" s="194"/>
      <c r="J35" s="194"/>
      <c r="K35" s="65" t="str">
        <f>IF(E23="","",VLOOKUP($I$5,ผลการประเมินกิจกรรม!B8:AI62,19))</f>
        <v/>
      </c>
    </row>
    <row r="36" spans="1:11" ht="28.2" customHeight="1" x14ac:dyDescent="0.25">
      <c r="A36" s="193" t="s">
        <v>89</v>
      </c>
      <c r="B36" s="193"/>
      <c r="C36" s="193"/>
      <c r="D36" s="193"/>
      <c r="E36" s="65" t="str">
        <f>IF(E23="","",VLOOKUP($I$5,ผลการประเมินกิจกรรม!B8:AI62,31))</f>
        <v/>
      </c>
      <c r="F36" s="198"/>
      <c r="G36" s="198"/>
      <c r="H36" s="198"/>
      <c r="I36" s="198"/>
      <c r="J36" s="198"/>
      <c r="K36" s="79"/>
    </row>
    <row r="37" spans="1:11" ht="28.2" customHeight="1" x14ac:dyDescent="0.25">
      <c r="A37" s="193" t="s">
        <v>90</v>
      </c>
      <c r="B37" s="193"/>
      <c r="C37" s="193"/>
      <c r="D37" s="193"/>
      <c r="E37" s="65" t="str">
        <f>IF(E23="","",VLOOKUP($I$5,ผลการประเมินกิจกรรม!B8:AI62,32))</f>
        <v/>
      </c>
      <c r="F37" s="209"/>
      <c r="G37" s="209"/>
      <c r="H37" s="209"/>
      <c r="I37" s="209"/>
      <c r="J37" s="209"/>
      <c r="K37" s="79"/>
    </row>
    <row r="38" spans="1:11" ht="28.2" customHeight="1" x14ac:dyDescent="0.25">
      <c r="A38" s="193" t="s">
        <v>91</v>
      </c>
      <c r="B38" s="193"/>
      <c r="C38" s="193"/>
      <c r="D38" s="193"/>
      <c r="E38" s="65" t="str">
        <f>IF(E23="","",VLOOKUP($I$5,ผลการประเมินกิจกรรม!B8:AI62,33))</f>
        <v/>
      </c>
      <c r="F38" s="75" t="s">
        <v>162</v>
      </c>
      <c r="G38" s="213"/>
      <c r="H38" s="213"/>
      <c r="I38" s="75" t="s">
        <v>162</v>
      </c>
      <c r="J38" s="213"/>
      <c r="K38" s="214"/>
    </row>
    <row r="39" spans="1:11" ht="28.2" customHeight="1" x14ac:dyDescent="0.25">
      <c r="A39" s="194" t="s">
        <v>75</v>
      </c>
      <c r="B39" s="194"/>
      <c r="C39" s="194"/>
      <c r="D39" s="194"/>
      <c r="E39" s="65" t="str">
        <f>IF(E23="","",VLOOKUP($I$5,ผลการประเมินกิจกรรม!B8:AI62,34))</f>
        <v/>
      </c>
      <c r="G39" s="216" t="str">
        <f>IF(ข้อมูลพื้นฐาน!H10="","","( " &amp; ข้อมูลพื้นฐาน!H10 &amp; " )")</f>
        <v/>
      </c>
      <c r="H39" s="216"/>
      <c r="J39" s="216" t="str">
        <f>IF(ข้อมูลพื้นฐาน!H11="","","( " &amp; ข้อมูลพื้นฐาน!H11 &amp; " )")</f>
        <v/>
      </c>
      <c r="K39" s="217"/>
    </row>
    <row r="40" spans="1:11" ht="28.2" customHeight="1" x14ac:dyDescent="0.25">
      <c r="A40" s="81"/>
      <c r="G40" s="210" t="s">
        <v>21</v>
      </c>
      <c r="H40" s="210"/>
      <c r="J40" s="210" t="s">
        <v>21</v>
      </c>
      <c r="K40" s="212"/>
    </row>
    <row r="41" spans="1:11" ht="28.2" customHeight="1" x14ac:dyDescent="0.25">
      <c r="A41" s="82"/>
      <c r="K41" s="76"/>
    </row>
    <row r="42" spans="1:11" ht="28.2" customHeight="1" x14ac:dyDescent="0.25">
      <c r="A42" s="82"/>
      <c r="G42" s="75" t="s">
        <v>162</v>
      </c>
      <c r="H42" s="215"/>
      <c r="I42" s="215"/>
      <c r="J42" s="215"/>
      <c r="K42" s="76"/>
    </row>
    <row r="43" spans="1:11" ht="28.2" customHeight="1" x14ac:dyDescent="0.25">
      <c r="A43" s="82"/>
      <c r="H43" s="210" t="str">
        <f>IF(ข้อมูลพื้นฐาน!H7="","","( " &amp; ข้อมูลพื้นฐาน!H7 &amp; " )")</f>
        <v>( นายพิสิษฐ์ เจริญพันธ์ )</v>
      </c>
      <c r="I43" s="210"/>
      <c r="J43" s="210"/>
      <c r="K43" s="76"/>
    </row>
    <row r="44" spans="1:11" ht="28.2" customHeight="1" x14ac:dyDescent="0.25">
      <c r="A44" s="83"/>
      <c r="B44" s="80"/>
      <c r="C44" s="80"/>
      <c r="D44" s="80"/>
      <c r="E44" s="80"/>
      <c r="F44" s="80"/>
      <c r="G44" s="80"/>
      <c r="H44" s="211" t="s">
        <v>26</v>
      </c>
      <c r="I44" s="211"/>
      <c r="J44" s="211"/>
      <c r="K44" s="84"/>
    </row>
  </sheetData>
  <sheetProtection algorithmName="SHA-512" hashValue="OlhRvrX7TN1AlEOsa9vpB8t8vpQiHRvumWXUnuoVMrjWsrLzMABy5EzDSYUWJXjQ/EFFezEir9wa6WfwS5Z0IA==" saltValue="aRfVrxSekT4G7HV+0JyNXw==" spinCount="100000" sheet="1" objects="1" scenarios="1"/>
  <mergeCells count="63">
    <mergeCell ref="H43:J43"/>
    <mergeCell ref="H44:J44"/>
    <mergeCell ref="G40:H40"/>
    <mergeCell ref="J40:K40"/>
    <mergeCell ref="G38:H38"/>
    <mergeCell ref="J38:K38"/>
    <mergeCell ref="H42:J42"/>
    <mergeCell ref="G39:H39"/>
    <mergeCell ref="J39:K39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F30:J30"/>
    <mergeCell ref="A31:D31"/>
    <mergeCell ref="F31:J31"/>
    <mergeCell ref="A32:D32"/>
    <mergeCell ref="A34:D34"/>
    <mergeCell ref="F34:J34"/>
    <mergeCell ref="A35:D35"/>
    <mergeCell ref="F35:J35"/>
    <mergeCell ref="F36:J36"/>
    <mergeCell ref="A2:K2"/>
    <mergeCell ref="A22:D22"/>
    <mergeCell ref="F22:K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5:J25"/>
    <mergeCell ref="A26:D26"/>
    <mergeCell ref="F26:J26"/>
    <mergeCell ref="A24:D24"/>
    <mergeCell ref="F24:J24"/>
    <mergeCell ref="A25:E25"/>
    <mergeCell ref="A3:E3"/>
    <mergeCell ref="C4:D4"/>
    <mergeCell ref="F23:J23"/>
    <mergeCell ref="D5:F5"/>
    <mergeCell ref="G6:H6"/>
    <mergeCell ref="F3:I3"/>
    <mergeCell ref="C6:C8"/>
    <mergeCell ref="D6:D8"/>
    <mergeCell ref="E6:F6"/>
    <mergeCell ref="A20:B21"/>
  </mergeCells>
  <printOptions horizontalCentered="1" verticalCentered="1"/>
  <pageMargins left="0" right="0" top="0" bottom="0" header="0" footer="0"/>
  <pageSetup paperSize="9" scale="64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tabSelected="1" view="pageLayout" topLeftCell="A29" zoomScale="85" zoomScaleNormal="100" zoomScaleSheetLayoutView="70" zoomScalePageLayoutView="85" workbookViewId="0">
      <selection activeCell="C43" sqref="C43"/>
    </sheetView>
  </sheetViews>
  <sheetFormatPr defaultColWidth="8.8984375" defaultRowHeight="21" x14ac:dyDescent="0.25"/>
  <cols>
    <col min="1" max="1" width="7.59765625" style="58" customWidth="1"/>
    <col min="2" max="2" width="7.69921875" style="58" customWidth="1"/>
    <col min="3" max="3" width="30.69921875" style="58" customWidth="1"/>
    <col min="4" max="4" width="10.69921875" style="58" customWidth="1"/>
    <col min="5" max="10" width="12.69921875" style="58" customWidth="1"/>
    <col min="11" max="11" width="13.19921875" style="58" customWidth="1"/>
    <col min="12" max="16384" width="8.8984375" style="58"/>
  </cols>
  <sheetData>
    <row r="1" spans="1:11" ht="27" x14ac:dyDescent="0.25">
      <c r="A1" s="56"/>
      <c r="B1" s="56"/>
      <c r="C1" s="57" t="s">
        <v>51</v>
      </c>
      <c r="D1" s="57"/>
      <c r="E1" s="57"/>
      <c r="F1" s="57"/>
      <c r="G1" s="57"/>
      <c r="H1" s="57"/>
      <c r="I1" s="57"/>
      <c r="J1" s="57"/>
      <c r="K1" s="56"/>
    </row>
    <row r="2" spans="1:11" ht="30" customHeight="1" x14ac:dyDescent="0.25">
      <c r="A2" s="199" t="s">
        <v>52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1" t="str">
        <f>ข้อมูลพื้นฐาน!$H$6</f>
        <v>บุรีรัมย์ เขต 3</v>
      </c>
      <c r="K3" s="61"/>
    </row>
    <row r="4" spans="1:11" ht="25.8" x14ac:dyDescent="0.25">
      <c r="A4" s="62"/>
      <c r="B4" s="62"/>
      <c r="C4" s="182" t="s">
        <v>143</v>
      </c>
      <c r="D4" s="182"/>
      <c r="E4" s="59">
        <f>ข้อมูลพื้นฐาน!$H$12</f>
        <v>0</v>
      </c>
      <c r="F4" s="63"/>
      <c r="G4" s="59" t="s">
        <v>33</v>
      </c>
      <c r="H4" s="59">
        <f>ข้อมูลพื้นฐาน!$O$12</f>
        <v>2567</v>
      </c>
      <c r="I4" s="62"/>
      <c r="J4" s="62"/>
      <c r="K4" s="62"/>
    </row>
    <row r="5" spans="1:11" ht="25.8" x14ac:dyDescent="0.25">
      <c r="A5" s="62"/>
      <c r="B5" s="62"/>
      <c r="C5" s="60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2"/>
      <c r="H5" s="59" t="s">
        <v>2</v>
      </c>
      <c r="I5" s="55">
        <v>1</v>
      </c>
      <c r="J5" s="64"/>
      <c r="K5" s="64"/>
    </row>
    <row r="6" spans="1:11" ht="27.6" customHeight="1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2"/>
    </row>
    <row r="7" spans="1:11" ht="27.6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3" t="s">
        <v>61</v>
      </c>
      <c r="K7" s="204" t="s">
        <v>92</v>
      </c>
    </row>
    <row r="8" spans="1:11" ht="27.6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3"/>
      <c r="K8" s="205"/>
    </row>
    <row r="9" spans="1:11" ht="27.6" customHeight="1" x14ac:dyDescent="0.25">
      <c r="A9" s="65" t="str">
        <f>ข้อมูลพื้นฐาน!$B$16</f>
        <v>พื้นฐาน</v>
      </c>
      <c r="B9" s="65" t="str">
        <f>ข้อมูลพื้นฐาน!$E$16</f>
        <v>ท14101</v>
      </c>
      <c r="C9" s="41" t="str">
        <f>ข้อมูลพื้นฐาน!$C$16</f>
        <v>ภาษาไทย 4</v>
      </c>
      <c r="D9" s="65">
        <f>ข้อมูลพื้นฐาน!$M$16</f>
        <v>160</v>
      </c>
      <c r="E9" s="65">
        <v>50</v>
      </c>
      <c r="F9" s="65" t="str">
        <f>IF('คะแนนภาคเรียนที่ 1'!$D$8="","",VLOOKUP($I$5,'คะแนนภาคเรียนที่ 1'!$A$8:$P$62,4))</f>
        <v/>
      </c>
      <c r="G9" s="65">
        <v>50</v>
      </c>
      <c r="H9" s="65" t="str">
        <f>IF('คะแนนภาคเรียนที่ 2'!$D$8="","",VLOOKUP($I$5,'คะแนนภาคเรียนที่ 2'!$A$8:$P$62,4))</f>
        <v/>
      </c>
      <c r="I9" s="65">
        <v>100</v>
      </c>
      <c r="J9" s="65" t="str">
        <f>IF(H9="","",SUM(F9,H9))</f>
        <v/>
      </c>
      <c r="K9" s="65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5" t="str">
        <f>ข้อมูลพื้นฐาน!$B$16</f>
        <v>พื้นฐาน</v>
      </c>
      <c r="B10" s="65" t="str">
        <f>ข้อมูลพื้นฐาน!$E$17</f>
        <v>ค14101</v>
      </c>
      <c r="C10" s="41" t="str">
        <f>ข้อมูลพื้นฐาน!$C$17</f>
        <v>คณิตศาสตร์ 4</v>
      </c>
      <c r="D10" s="65">
        <f>ข้อมูลพื้นฐาน!$M$17</f>
        <v>160</v>
      </c>
      <c r="E10" s="65">
        <v>50</v>
      </c>
      <c r="F10" s="65" t="str">
        <f>IF('คะแนนภาคเรียนที่ 1'!$D$8="","",VLOOKUP($I$5,'คะแนนภาคเรียนที่ 1'!$A$8:$P$62,5))</f>
        <v/>
      </c>
      <c r="G10" s="65">
        <v>50</v>
      </c>
      <c r="H10" s="65" t="str">
        <f>IF('คะแนนภาคเรียนที่ 2'!$D$8="","",VLOOKUP($I$5,'คะแนนภาคเรียนที่ 2'!$A$8:$P$62,5))</f>
        <v/>
      </c>
      <c r="I10" s="65">
        <v>100</v>
      </c>
      <c r="J10" s="65" t="str">
        <f t="shared" ref="J10:J19" si="0">IF(H10="","",SUM(F10,H10))</f>
        <v/>
      </c>
      <c r="K10" s="65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5" t="str">
        <f>ข้อมูลพื้นฐาน!$B$16</f>
        <v>พื้นฐาน</v>
      </c>
      <c r="B11" s="65" t="str">
        <f>ข้อมูลพื้นฐาน!$E$18</f>
        <v>ว14101</v>
      </c>
      <c r="C11" s="41" t="str">
        <f>ข้อมูลพื้นฐาน!$C$18</f>
        <v>วิทยาศาสตร์และเทคโนโลยี 4</v>
      </c>
      <c r="D11" s="65">
        <f>ข้อมูลพื้นฐาน!$M$18</f>
        <v>120</v>
      </c>
      <c r="E11" s="65">
        <v>50</v>
      </c>
      <c r="F11" s="65" t="str">
        <f>IF('คะแนนภาคเรียนที่ 1'!$D$8="","",VLOOKUP($I$5,'คะแนนภาคเรียนที่ 1'!$A$8:$P$62,6))</f>
        <v/>
      </c>
      <c r="G11" s="65">
        <v>50</v>
      </c>
      <c r="H11" s="65" t="str">
        <f>IF('คะแนนภาคเรียนที่ 2'!$D$8="","",VLOOKUP($I$5,'คะแนนภาคเรียนที่ 2'!$A$8:$P$62,6))</f>
        <v/>
      </c>
      <c r="I11" s="65">
        <v>100</v>
      </c>
      <c r="J11" s="65" t="str">
        <f t="shared" si="0"/>
        <v/>
      </c>
      <c r="K11" s="65" t="str">
        <f t="shared" si="1"/>
        <v/>
      </c>
    </row>
    <row r="12" spans="1:11" ht="27.6" customHeight="1" x14ac:dyDescent="0.25">
      <c r="A12" s="65" t="str">
        <f>ข้อมูลพื้นฐาน!$B$16</f>
        <v>พื้นฐาน</v>
      </c>
      <c r="B12" s="65" t="str">
        <f>ข้อมูลพื้นฐาน!$E$19</f>
        <v>ส14101</v>
      </c>
      <c r="C12" s="66" t="str">
        <f>ข้อมูลพื้นฐาน!$C$19</f>
        <v>สังคมศึกษา ศาสนาและวัฒนธรรม 4</v>
      </c>
      <c r="D12" s="65">
        <f>ข้อมูลพื้นฐาน!$M$19</f>
        <v>80</v>
      </c>
      <c r="E12" s="65">
        <v>50</v>
      </c>
      <c r="F12" s="65" t="str">
        <f>IF('คะแนนภาคเรียนที่ 1'!$D$8="","",VLOOKUP($I$5,'คะแนนภาคเรียนที่ 1'!$A$8:$P$62,7))</f>
        <v/>
      </c>
      <c r="G12" s="65">
        <v>50</v>
      </c>
      <c r="H12" s="65" t="str">
        <f>IF('คะแนนภาคเรียนที่ 2'!$D$8="","",VLOOKUP($I$5,'คะแนนภาคเรียนที่ 2'!$A$8:$P$62,7))</f>
        <v/>
      </c>
      <c r="I12" s="65">
        <v>100</v>
      </c>
      <c r="J12" s="65" t="str">
        <f t="shared" si="0"/>
        <v/>
      </c>
      <c r="K12" s="65" t="str">
        <f t="shared" si="1"/>
        <v/>
      </c>
    </row>
    <row r="13" spans="1:11" ht="27.6" customHeight="1" x14ac:dyDescent="0.25">
      <c r="A13" s="65" t="str">
        <f>ข้อมูลพื้นฐาน!$B$16</f>
        <v>พื้นฐาน</v>
      </c>
      <c r="B13" s="65" t="str">
        <f>ข้อมูลพื้นฐาน!$E$20</f>
        <v>ส14102</v>
      </c>
      <c r="C13" s="41" t="str">
        <f>ข้อมูลพื้นฐาน!$C$20</f>
        <v>ประวัติศาสตร์ 4</v>
      </c>
      <c r="D13" s="65">
        <f>ข้อมูลพื้นฐาน!$M$20</f>
        <v>40</v>
      </c>
      <c r="E13" s="65">
        <v>50</v>
      </c>
      <c r="F13" s="65" t="str">
        <f>IF('คะแนนภาคเรียนที่ 1'!$D$8="","",VLOOKUP($I$5,'คะแนนภาคเรียนที่ 1'!$A$8:$P$62,8))</f>
        <v/>
      </c>
      <c r="G13" s="65">
        <v>50</v>
      </c>
      <c r="H13" s="65" t="str">
        <f>IF('คะแนนภาคเรียนที่ 2'!$D$8="","",VLOOKUP($I$5,'คะแนนภาคเรียนที่ 2'!$A$8:$P$62,8))</f>
        <v/>
      </c>
      <c r="I13" s="65">
        <v>100</v>
      </c>
      <c r="J13" s="65" t="str">
        <f t="shared" si="0"/>
        <v/>
      </c>
      <c r="K13" s="65" t="str">
        <f t="shared" si="1"/>
        <v/>
      </c>
    </row>
    <row r="14" spans="1:11" ht="27.6" customHeight="1" x14ac:dyDescent="0.25">
      <c r="A14" s="65" t="str">
        <f>ข้อมูลพื้นฐาน!$B$16</f>
        <v>พื้นฐาน</v>
      </c>
      <c r="B14" s="65" t="str">
        <f>ข้อมูลพื้นฐาน!$E$21</f>
        <v>พ14101</v>
      </c>
      <c r="C14" s="41" t="str">
        <f>ข้อมูลพื้นฐาน!$C$21</f>
        <v>สุขศึกษาและพลศึกษา 4</v>
      </c>
      <c r="D14" s="65">
        <f>ข้อมูลพื้นฐาน!$M$21</f>
        <v>80</v>
      </c>
      <c r="E14" s="65">
        <v>50</v>
      </c>
      <c r="F14" s="65" t="str">
        <f>IF('คะแนนภาคเรียนที่ 1'!$D$8="","",VLOOKUP($I$5,'คะแนนภาคเรียนที่ 1'!$A$8:$P$62,9))</f>
        <v/>
      </c>
      <c r="G14" s="65">
        <v>50</v>
      </c>
      <c r="H14" s="65" t="str">
        <f>IF('คะแนนภาคเรียนที่ 2'!$D$8="","",VLOOKUP($I$5,'คะแนนภาคเรียนที่ 2'!$A$8:$P$62,9))</f>
        <v/>
      </c>
      <c r="I14" s="65">
        <v>100</v>
      </c>
      <c r="J14" s="65" t="str">
        <f t="shared" si="0"/>
        <v/>
      </c>
      <c r="K14" s="65" t="str">
        <f t="shared" si="1"/>
        <v/>
      </c>
    </row>
    <row r="15" spans="1:11" ht="27.6" customHeight="1" x14ac:dyDescent="0.25">
      <c r="A15" s="65" t="str">
        <f>ข้อมูลพื้นฐาน!$B$16</f>
        <v>พื้นฐาน</v>
      </c>
      <c r="B15" s="65" t="str">
        <f>ข้อมูลพื้นฐาน!$E$22</f>
        <v>ศ14101</v>
      </c>
      <c r="C15" s="41" t="str">
        <f>ข้อมูลพื้นฐาน!$C$22</f>
        <v>ศิลปะ 4</v>
      </c>
      <c r="D15" s="65">
        <f>ข้อมูลพื้นฐาน!$M$22</f>
        <v>80</v>
      </c>
      <c r="E15" s="65">
        <v>50</v>
      </c>
      <c r="F15" s="65" t="str">
        <f>IF('คะแนนภาคเรียนที่ 1'!$D$8="","",VLOOKUP($I$5,'คะแนนภาคเรียนที่ 1'!$A$8:$P$62,10))</f>
        <v/>
      </c>
      <c r="G15" s="65">
        <v>50</v>
      </c>
      <c r="H15" s="65" t="str">
        <f>IF('คะแนนภาคเรียนที่ 2'!$D$8="","",VLOOKUP($I$5,'คะแนนภาคเรียนที่ 2'!$A$8:$P$62,10))</f>
        <v/>
      </c>
      <c r="I15" s="65">
        <v>100</v>
      </c>
      <c r="J15" s="65" t="str">
        <f t="shared" si="0"/>
        <v/>
      </c>
      <c r="K15" s="65" t="str">
        <f t="shared" si="1"/>
        <v/>
      </c>
    </row>
    <row r="16" spans="1:11" ht="27.6" customHeight="1" x14ac:dyDescent="0.25">
      <c r="A16" s="65" t="str">
        <f>ข้อมูลพื้นฐาน!$B$16</f>
        <v>พื้นฐาน</v>
      </c>
      <c r="B16" s="65" t="str">
        <f>ข้อมูลพื้นฐาน!$E$23</f>
        <v>ง14101</v>
      </c>
      <c r="C16" s="41" t="str">
        <f>ข้อมูลพื้นฐาน!$C$23</f>
        <v>การงานอาชีพ 4</v>
      </c>
      <c r="D16" s="65">
        <f>ข้อมูลพื้นฐาน!$M$23</f>
        <v>40</v>
      </c>
      <c r="E16" s="65">
        <v>50</v>
      </c>
      <c r="F16" s="65" t="str">
        <f>IF('คะแนนภาคเรียนที่ 1'!$D$8="","",VLOOKUP($I$5,'คะแนนภาคเรียนที่ 1'!$A$8:$P$62,11))</f>
        <v/>
      </c>
      <c r="G16" s="65">
        <v>50</v>
      </c>
      <c r="H16" s="65" t="str">
        <f>IF('คะแนนภาคเรียนที่ 2'!$D$8="","",VLOOKUP($I$5,'คะแนนภาคเรียนที่ 2'!$A$8:$P$62,11))</f>
        <v/>
      </c>
      <c r="I16" s="65">
        <v>100</v>
      </c>
      <c r="J16" s="65" t="str">
        <f>IF(H16="","",SUM(F16,H16))</f>
        <v/>
      </c>
      <c r="K16" s="65" t="str">
        <f t="shared" si="1"/>
        <v/>
      </c>
    </row>
    <row r="17" spans="1:11" ht="27.6" customHeight="1" x14ac:dyDescent="0.25">
      <c r="A17" s="65" t="str">
        <f>ข้อมูลพื้นฐาน!$B$16</f>
        <v>พื้นฐาน</v>
      </c>
      <c r="B17" s="65" t="str">
        <f>ข้อมูลพื้นฐาน!$E$24</f>
        <v>อ14101</v>
      </c>
      <c r="C17" s="41" t="str">
        <f>ข้อมูลพื้นฐาน!$C$24</f>
        <v>ภาษาอังกฤษ 4</v>
      </c>
      <c r="D17" s="65">
        <f>ข้อมูลพื้นฐาน!$M$24</f>
        <v>80</v>
      </c>
      <c r="E17" s="65">
        <v>50</v>
      </c>
      <c r="F17" s="65" t="str">
        <f>IF('คะแนนภาคเรียนที่ 1'!$D$8="","",VLOOKUP($I$5,'คะแนนภาคเรียนที่ 1'!$A$8:$P$62,12))</f>
        <v/>
      </c>
      <c r="G17" s="65">
        <v>50</v>
      </c>
      <c r="H17" s="65" t="str">
        <f>IF('คะแนนภาคเรียนที่ 2'!$D$8="","",VLOOKUP($I$5,'คะแนนภาคเรียนที่ 2'!$A$8:$P$62,12))</f>
        <v/>
      </c>
      <c r="I17" s="65">
        <v>100</v>
      </c>
      <c r="J17" s="65" t="str">
        <f t="shared" si="0"/>
        <v/>
      </c>
      <c r="K17" s="65" t="str">
        <f t="shared" si="1"/>
        <v/>
      </c>
    </row>
    <row r="18" spans="1:11" ht="27.6" customHeight="1" x14ac:dyDescent="0.25">
      <c r="A18" s="65" t="str">
        <f>ข้อมูลพื้นฐาน!$B$27</f>
        <v>เพิ่มเติม</v>
      </c>
      <c r="B18" s="67" t="str">
        <f>ข้อมูลพื้นฐาน!$E$27</f>
        <v>อ14201</v>
      </c>
      <c r="C18" s="41" t="str">
        <f>ข้อมูลพื้นฐาน!$C$27</f>
        <v>ภาษาอังกฤษเพื่อการสื่อสาร 4</v>
      </c>
      <c r="D18" s="65">
        <f>ข้อมูลพื้นฐาน!$M$27</f>
        <v>80</v>
      </c>
      <c r="E18" s="65">
        <v>50</v>
      </c>
      <c r="F18" s="65" t="str">
        <f>IF('คะแนนภาคเรียนที่ 1'!$D$8="","",VLOOKUP($I$5,'คะแนนภาคเรียนที่ 1'!$A$8:$P$62,13))</f>
        <v/>
      </c>
      <c r="G18" s="65">
        <v>50</v>
      </c>
      <c r="H18" s="65" t="str">
        <f>IF('คะแนนภาคเรียนที่ 2'!$D$8="","",VLOOKUP($I$5,'คะแนนภาคเรียนที่ 2'!$A$8:$P$62,13))</f>
        <v/>
      </c>
      <c r="I18" s="65">
        <v>100</v>
      </c>
      <c r="J18" s="65" t="str">
        <f t="shared" si="0"/>
        <v/>
      </c>
      <c r="K18" s="65" t="str">
        <f t="shared" si="1"/>
        <v/>
      </c>
    </row>
    <row r="19" spans="1:11" ht="27.6" customHeight="1" x14ac:dyDescent="0.25">
      <c r="A19" s="65" t="str">
        <f>ข้อมูลพื้นฐาน!$B$27</f>
        <v>เพิ่มเติม</v>
      </c>
      <c r="B19" s="67" t="str">
        <f>ข้อมูลพื้นฐาน!$E$28</f>
        <v>ส14201</v>
      </c>
      <c r="C19" s="41" t="str">
        <f>ข้อมูลพื้นฐาน!$C$28</f>
        <v>การป้องกันการทุจริต 4</v>
      </c>
      <c r="D19" s="65">
        <f>ข้อมูลพื้นฐาน!$M$28</f>
        <v>40</v>
      </c>
      <c r="E19" s="65">
        <v>50</v>
      </c>
      <c r="F19" s="65" t="str">
        <f>IF('คะแนนภาคเรียนที่ 1'!$D$8="","",VLOOKUP($I$5,'คะแนนภาคเรียนที่ 1'!$A$8:$P$62,14))</f>
        <v/>
      </c>
      <c r="G19" s="65">
        <v>50</v>
      </c>
      <c r="H19" s="65" t="str">
        <f>IF('คะแนนภาคเรียนที่ 2'!$D$8="","",VLOOKUP($I$5,'คะแนนภาคเรียนที่ 2'!$A$8:$P$62,14))</f>
        <v/>
      </c>
      <c r="I19" s="65">
        <v>100</v>
      </c>
      <c r="J19" s="65" t="str">
        <f t="shared" si="0"/>
        <v/>
      </c>
      <c r="K19" s="65" t="str">
        <f t="shared" si="1"/>
        <v/>
      </c>
    </row>
    <row r="20" spans="1:11" ht="27.6" customHeight="1" x14ac:dyDescent="0.25">
      <c r="A20" s="189" t="str">
        <f>ข้อมูลพื้นฐาน!$G$38</f>
        <v>กิจกรรมพิเศษ</v>
      </c>
      <c r="B20" s="190"/>
      <c r="C20" s="41" t="str">
        <f>ข้อมูลพื้นฐาน!$C$40</f>
        <v>กิจกรรมสะเต็มศึกษา (STEM) 4</v>
      </c>
      <c r="D20" s="65">
        <f>ข้อมูลพื้นฐาน!$M$40</f>
        <v>40</v>
      </c>
      <c r="E20" s="69"/>
      <c r="F20" s="69"/>
      <c r="G20" s="69"/>
      <c r="H20" s="69"/>
      <c r="I20" s="69"/>
      <c r="J20" s="69"/>
      <c r="K20" s="65" t="str">
        <f>IF(E23="","",VLOOKUP($I$5,ผลการประเมินกิจกรรม!B8:AI62,5))</f>
        <v/>
      </c>
    </row>
    <row r="21" spans="1:11" ht="27.6" customHeight="1" x14ac:dyDescent="0.25">
      <c r="A21" s="191"/>
      <c r="B21" s="192"/>
      <c r="C21" s="41" t="str">
        <f>ข้อมูลพื้นฐาน!$C$39</f>
        <v>กิจกรรมว่ายน้ำ 4</v>
      </c>
      <c r="D21" s="68">
        <f>ข้อมูลพื้นฐาน!$M$39</f>
        <v>40</v>
      </c>
      <c r="E21" s="69"/>
      <c r="F21" s="69"/>
      <c r="G21" s="69"/>
      <c r="H21" s="69"/>
      <c r="I21" s="69"/>
      <c r="J21" s="69"/>
      <c r="K21" s="65" t="str">
        <f>IF(E23="","",VLOOKUP($I$5,ผลการประเมินกิจกรรม!B8:AI62,4))</f>
        <v/>
      </c>
    </row>
    <row r="22" spans="1:11" ht="27.6" customHeight="1" x14ac:dyDescent="0.25">
      <c r="A22" s="194" t="s">
        <v>63</v>
      </c>
      <c r="B22" s="194"/>
      <c r="C22" s="200"/>
      <c r="D22" s="200"/>
      <c r="E22" s="70" t="str">
        <f>IF(รายงาน3!AE8="","",VLOOKUP($I$5,รายงาน3!A8:AF62,31))</f>
        <v/>
      </c>
      <c r="F22" s="201" t="s">
        <v>64</v>
      </c>
      <c r="G22" s="201"/>
      <c r="H22" s="201"/>
      <c r="I22" s="201"/>
      <c r="J22" s="201"/>
      <c r="K22" s="201"/>
    </row>
    <row r="23" spans="1:11" ht="27.6" customHeight="1" x14ac:dyDescent="0.25">
      <c r="A23" s="194" t="s">
        <v>65</v>
      </c>
      <c r="B23" s="194"/>
      <c r="C23" s="194"/>
      <c r="D23" s="194"/>
      <c r="E23" s="71" t="str">
        <f>IF(รายงาน3!AE8="","",VLOOKUP($I$5,รายงาน3!A8:AF62,32))</f>
        <v/>
      </c>
      <c r="F23" s="183" t="s">
        <v>136</v>
      </c>
      <c r="G23" s="184"/>
      <c r="H23" s="184"/>
      <c r="I23" s="184"/>
      <c r="J23" s="185"/>
      <c r="K23" s="65" t="str">
        <f>IF(E23="","",VLOOKUP($I$5,ผลการประเมินกิจกรรม!B8:AI62,8))</f>
        <v/>
      </c>
    </row>
    <row r="24" spans="1:11" ht="27.6" customHeight="1" x14ac:dyDescent="0.25">
      <c r="A24" s="194" t="s">
        <v>67</v>
      </c>
      <c r="B24" s="194"/>
      <c r="C24" s="194"/>
      <c r="D24" s="194"/>
      <c r="E24" s="65" t="str">
        <f>IF(เรียงลำดับ!H8="","",VLOOKUP($I$5,เรียงลำดับ!B8:H62,7))</f>
        <v/>
      </c>
      <c r="F24" s="183" t="s">
        <v>137</v>
      </c>
      <c r="G24" s="184"/>
      <c r="H24" s="184"/>
      <c r="I24" s="184"/>
      <c r="J24" s="185"/>
      <c r="K24" s="72" t="str">
        <f>IF(E23="","",VLOOKUP($I$5,ผลการประเมินกิจกรรม!B8:AI62,9))</f>
        <v/>
      </c>
    </row>
    <row r="25" spans="1:11" ht="27.6" customHeight="1" x14ac:dyDescent="0.25">
      <c r="A25" s="195" t="s">
        <v>69</v>
      </c>
      <c r="B25" s="196"/>
      <c r="C25" s="196"/>
      <c r="D25" s="196"/>
      <c r="E25" s="197"/>
      <c r="F25" s="183" t="s">
        <v>138</v>
      </c>
      <c r="G25" s="184"/>
      <c r="H25" s="184"/>
      <c r="I25" s="184"/>
      <c r="J25" s="185"/>
      <c r="K25" s="65" t="str">
        <f>IF(E23="","",VLOOKUP($I$5,ผลการประเมินกิจกรรม!B8:AI62,10))</f>
        <v/>
      </c>
    </row>
    <row r="26" spans="1:11" ht="27.6" customHeight="1" x14ac:dyDescent="0.25">
      <c r="A26" s="193" t="s">
        <v>71</v>
      </c>
      <c r="B26" s="193"/>
      <c r="C26" s="193"/>
      <c r="D26" s="193"/>
      <c r="E26" s="65" t="str">
        <f>IF(E23="","",VLOOKUP($I$5,ผลการประเมินกิจกรรม!B8:AI62,22))</f>
        <v/>
      </c>
      <c r="F26" s="183" t="s">
        <v>139</v>
      </c>
      <c r="G26" s="184"/>
      <c r="H26" s="184"/>
      <c r="I26" s="184"/>
      <c r="J26" s="185"/>
      <c r="K26" s="65" t="str">
        <f>IF(E23="","",VLOOKUP($I$5,ผลการประเมินกิจกรรม!B8:AI62,11))</f>
        <v/>
      </c>
    </row>
    <row r="27" spans="1:11" ht="27.6" customHeight="1" x14ac:dyDescent="0.25">
      <c r="A27" s="193" t="s">
        <v>73</v>
      </c>
      <c r="B27" s="193"/>
      <c r="C27" s="193"/>
      <c r="D27" s="193"/>
      <c r="E27" s="65" t="str">
        <f>IF(E23="","",VLOOKUP($I$5,ผลการประเมินกิจกรรม!B8:AI62,23))</f>
        <v/>
      </c>
      <c r="F27" s="183" t="s">
        <v>140</v>
      </c>
      <c r="G27" s="184"/>
      <c r="H27" s="184"/>
      <c r="I27" s="184"/>
      <c r="J27" s="185"/>
      <c r="K27" s="65" t="str">
        <f>IF(E23="","",VLOOKUP($I$5,ผลการประเมินกิจกรรม!B8:AI62,12))</f>
        <v/>
      </c>
    </row>
    <row r="28" spans="1:11" ht="27.6" customHeight="1" x14ac:dyDescent="0.25">
      <c r="A28" s="73" t="s">
        <v>93</v>
      </c>
      <c r="B28" s="184" t="str">
        <f>IF(ชุมนุม!E8="","",VLOOKUP($I$5,ชุมนุม!B8:E62,4))</f>
        <v/>
      </c>
      <c r="C28" s="184"/>
      <c r="D28" s="185"/>
      <c r="E28" s="65" t="str">
        <f>IF(E23="","",VLOOKUP($I$5,ผลการประเมินกิจกรรม!B8:AI62,24))</f>
        <v/>
      </c>
      <c r="F28" s="206" t="s">
        <v>75</v>
      </c>
      <c r="G28" s="207"/>
      <c r="H28" s="207"/>
      <c r="I28" s="207"/>
      <c r="J28" s="208"/>
      <c r="K28" s="65" t="str">
        <f>IF(E23="","",VLOOKUP($I$5,ผลการประเมินกิจกรรม!B8:AI62,13))</f>
        <v/>
      </c>
    </row>
    <row r="29" spans="1:11" ht="27.6" customHeight="1" x14ac:dyDescent="0.25">
      <c r="A29" s="193" t="s">
        <v>142</v>
      </c>
      <c r="B29" s="193"/>
      <c r="C29" s="193"/>
      <c r="D29" s="193"/>
      <c r="E29" s="65" t="str">
        <f>IF(E23="","",VLOOKUP($I$5,ผลการประเมินกิจกรรม!B8:AI62,25))</f>
        <v/>
      </c>
      <c r="F29" s="201" t="s">
        <v>77</v>
      </c>
      <c r="G29" s="201"/>
      <c r="H29" s="201"/>
      <c r="I29" s="201"/>
      <c r="J29" s="201"/>
      <c r="K29" s="201"/>
    </row>
    <row r="30" spans="1:11" ht="27.6" customHeight="1" x14ac:dyDescent="0.25">
      <c r="A30" s="195" t="s">
        <v>78</v>
      </c>
      <c r="B30" s="196"/>
      <c r="C30" s="196"/>
      <c r="D30" s="196"/>
      <c r="E30" s="197"/>
      <c r="F30" s="193" t="s">
        <v>79</v>
      </c>
      <c r="G30" s="193"/>
      <c r="H30" s="193"/>
      <c r="I30" s="193"/>
      <c r="J30" s="193"/>
      <c r="K30" s="65" t="str">
        <f>IF(E23="","",VLOOKUP($I$5,ผลการประเมินกิจกรรม!B8:AI62,14))</f>
        <v/>
      </c>
    </row>
    <row r="31" spans="1:11" ht="27.6" customHeight="1" x14ac:dyDescent="0.25">
      <c r="A31" s="193" t="s">
        <v>80</v>
      </c>
      <c r="B31" s="193"/>
      <c r="C31" s="193"/>
      <c r="D31" s="193"/>
      <c r="E31" s="74" t="str">
        <f>IF(E23="","",VLOOKUP($I$5,ผลการประเมินกิจกรรม!B8:AI62,26))</f>
        <v/>
      </c>
      <c r="F31" s="183" t="s">
        <v>81</v>
      </c>
      <c r="G31" s="184"/>
      <c r="H31" s="184"/>
      <c r="I31" s="184"/>
      <c r="J31" s="185"/>
      <c r="K31" s="65" t="str">
        <f>IF(E23="","",VLOOKUP($I$5,ผลการประเมินกิจกรรม!B8:AI62,15))</f>
        <v/>
      </c>
    </row>
    <row r="32" spans="1:11" ht="27.6" customHeight="1" x14ac:dyDescent="0.25">
      <c r="A32" s="193" t="s">
        <v>82</v>
      </c>
      <c r="B32" s="193"/>
      <c r="C32" s="193"/>
      <c r="D32" s="193"/>
      <c r="E32" s="74" t="str">
        <f>IF(E23="","",VLOOKUP($I$5,ผลการประเมินกิจกรรม!B8:AI62,27))</f>
        <v/>
      </c>
      <c r="F32" s="183" t="s">
        <v>83</v>
      </c>
      <c r="G32" s="184"/>
      <c r="H32" s="184"/>
      <c r="I32" s="184"/>
      <c r="J32" s="185"/>
      <c r="K32" s="65" t="str">
        <f>IF(E23="","",VLOOKUP($I$5,ผลการประเมินกิจกรรม!B8:AI62,16))</f>
        <v/>
      </c>
    </row>
    <row r="33" spans="1:11" ht="27.6" customHeight="1" x14ac:dyDescent="0.25">
      <c r="A33" s="193" t="s">
        <v>84</v>
      </c>
      <c r="B33" s="193"/>
      <c r="C33" s="193"/>
      <c r="D33" s="193"/>
      <c r="E33" s="74" t="str">
        <f>IF(E23="","",VLOOKUP($I$5,ผลการประเมินกิจกรรม!B8:AI62,28))</f>
        <v/>
      </c>
      <c r="F33" s="183" t="s">
        <v>85</v>
      </c>
      <c r="G33" s="184"/>
      <c r="H33" s="184"/>
      <c r="I33" s="184"/>
      <c r="J33" s="185"/>
      <c r="K33" s="65" t="str">
        <f>IF(E23="","",VLOOKUP($I$5,ผลการประเมินกิจกรรม!B8:AI62,17))</f>
        <v/>
      </c>
    </row>
    <row r="34" spans="1:11" ht="27.6" customHeight="1" x14ac:dyDescent="0.25">
      <c r="A34" s="193" t="s">
        <v>86</v>
      </c>
      <c r="B34" s="193"/>
      <c r="C34" s="193"/>
      <c r="D34" s="193"/>
      <c r="E34" s="74" t="str">
        <f>IF(E23="","",VLOOKUP($I$5,ผลการประเมินกิจกรรม!B8:AI62,29))</f>
        <v/>
      </c>
      <c r="F34" s="193" t="s">
        <v>87</v>
      </c>
      <c r="G34" s="193"/>
      <c r="H34" s="193"/>
      <c r="I34" s="193"/>
      <c r="J34" s="193"/>
      <c r="K34" s="65" t="str">
        <f>IF(E23="","",VLOOKUP($I$5,ผลการประเมินกิจกรรม!B8:AI62,18))</f>
        <v/>
      </c>
    </row>
    <row r="35" spans="1:11" ht="27.6" customHeight="1" x14ac:dyDescent="0.25">
      <c r="A35" s="193" t="s">
        <v>88</v>
      </c>
      <c r="B35" s="193"/>
      <c r="C35" s="193"/>
      <c r="D35" s="193"/>
      <c r="E35" s="74" t="str">
        <f>IF(E23="","",VLOOKUP($I$5,ผลการประเมินกิจกรรม!B8:AI62,30))</f>
        <v/>
      </c>
      <c r="F35" s="194" t="s">
        <v>75</v>
      </c>
      <c r="G35" s="194"/>
      <c r="H35" s="194"/>
      <c r="I35" s="194"/>
      <c r="J35" s="194"/>
      <c r="K35" s="65" t="str">
        <f>IF(E23="","",VLOOKUP($I$5,ผลการประเมินกิจกรรม!B8:AI62,19))</f>
        <v/>
      </c>
    </row>
    <row r="36" spans="1:11" ht="27.6" customHeight="1" x14ac:dyDescent="0.25">
      <c r="A36" s="193" t="s">
        <v>89</v>
      </c>
      <c r="B36" s="193"/>
      <c r="C36" s="193"/>
      <c r="D36" s="193"/>
      <c r="E36" s="65" t="str">
        <f>IF(E23="","",VLOOKUP($I$5,ผลการประเมินกิจกรรม!B8:AI62,31))</f>
        <v/>
      </c>
      <c r="F36" s="198"/>
      <c r="G36" s="198"/>
      <c r="H36" s="198"/>
      <c r="I36" s="198"/>
      <c r="J36" s="198"/>
      <c r="K36" s="79"/>
    </row>
    <row r="37" spans="1:11" ht="27.6" customHeight="1" x14ac:dyDescent="0.25">
      <c r="A37" s="193" t="s">
        <v>90</v>
      </c>
      <c r="B37" s="193"/>
      <c r="C37" s="193"/>
      <c r="D37" s="193"/>
      <c r="E37" s="65" t="str">
        <f>IF(E23="","",VLOOKUP($I$5,ผลการประเมินกิจกรรม!B8:AI62,32))</f>
        <v/>
      </c>
      <c r="F37" s="209"/>
      <c r="G37" s="209"/>
      <c r="H37" s="209"/>
      <c r="I37" s="209"/>
      <c r="J37" s="209"/>
      <c r="K37" s="79"/>
    </row>
    <row r="38" spans="1:11" ht="27.6" customHeight="1" x14ac:dyDescent="0.25">
      <c r="A38" s="193" t="s">
        <v>91</v>
      </c>
      <c r="B38" s="193"/>
      <c r="C38" s="193"/>
      <c r="D38" s="193"/>
      <c r="E38" s="65" t="str">
        <f>IF(E23="","",VLOOKUP($I$5,ผลการประเมินกิจกรรม!B8:AI62,33))</f>
        <v/>
      </c>
      <c r="F38" s="75"/>
      <c r="G38" s="218"/>
      <c r="H38" s="218"/>
      <c r="I38" s="75"/>
      <c r="J38" s="218"/>
      <c r="K38" s="219"/>
    </row>
    <row r="39" spans="1:11" ht="27.6" customHeight="1" x14ac:dyDescent="0.25">
      <c r="A39" s="194" t="s">
        <v>75</v>
      </c>
      <c r="B39" s="194"/>
      <c r="C39" s="194"/>
      <c r="D39" s="194"/>
      <c r="E39" s="65" t="str">
        <f>IF(E23="","",VLOOKUP($I$5,ผลการประเมินกิจกรรม!B8:AI62,34))</f>
        <v/>
      </c>
      <c r="F39" s="75" t="s">
        <v>162</v>
      </c>
      <c r="G39" s="213"/>
      <c r="H39" s="213"/>
      <c r="I39" s="75" t="s">
        <v>162</v>
      </c>
      <c r="J39" s="213"/>
      <c r="K39" s="214"/>
    </row>
    <row r="40" spans="1:11" ht="27.6" customHeight="1" x14ac:dyDescent="0.25">
      <c r="A40" s="81"/>
      <c r="G40" s="210" t="str">
        <f>IF(ข้อมูลพื้นฐาน!H10="","","( " &amp; ข้อมูลพื้นฐาน!H10 &amp; " )")</f>
        <v/>
      </c>
      <c r="H40" s="210"/>
      <c r="J40" s="210" t="str">
        <f>IF(ข้อมูลพื้นฐาน!H7="","","( " &amp; ข้อมูลพื้นฐาน!H7 &amp; " )")</f>
        <v>( นายพิสิษฐ์ เจริญพันธ์ )</v>
      </c>
      <c r="K40" s="212"/>
    </row>
    <row r="41" spans="1:11" ht="27.6" customHeight="1" x14ac:dyDescent="0.25">
      <c r="A41" s="82"/>
      <c r="G41" s="210" t="s">
        <v>21</v>
      </c>
      <c r="H41" s="210"/>
      <c r="J41" s="210" t="s">
        <v>26</v>
      </c>
      <c r="K41" s="212"/>
    </row>
    <row r="42" spans="1:11" ht="27.6" customHeight="1" x14ac:dyDescent="0.25">
      <c r="A42" s="82"/>
      <c r="G42" s="75"/>
      <c r="K42" s="76"/>
    </row>
    <row r="43" spans="1:11" ht="27.6" customHeight="1" x14ac:dyDescent="0.25">
      <c r="A43" s="82"/>
      <c r="K43" s="76"/>
    </row>
    <row r="44" spans="1:11" ht="27.6" customHeight="1" x14ac:dyDescent="0.25">
      <c r="A44" s="83"/>
      <c r="B44" s="80"/>
      <c r="C44" s="80"/>
      <c r="D44" s="80"/>
      <c r="E44" s="80"/>
      <c r="F44" s="80"/>
      <c r="G44" s="80"/>
      <c r="H44" s="80"/>
      <c r="I44" s="80"/>
      <c r="J44" s="80"/>
      <c r="K44" s="84"/>
    </row>
  </sheetData>
  <sheetProtection algorithmName="SHA-512" hashValue="KbKeqOCSP9aQwDK3WockDcKU55frgedlRkx1nWCut2xRDkuPYdsh3rXmKqcdBnkSO4QKTaXVyDB79xwO42Kj8w==" saltValue="jzKBC19LjtM6mlCtW/fG5g==" spinCount="100000" sheet="1" objects="1" scenarios="1"/>
  <mergeCells count="62">
    <mergeCell ref="A20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B28:D28"/>
    <mergeCell ref="F28:J28"/>
    <mergeCell ref="A29:D29"/>
    <mergeCell ref="F29:K29"/>
    <mergeCell ref="A30:E30"/>
    <mergeCell ref="F30:J30"/>
    <mergeCell ref="A25:E25"/>
    <mergeCell ref="F25:J25"/>
    <mergeCell ref="A26:D26"/>
    <mergeCell ref="F26:J26"/>
    <mergeCell ref="A27:D27"/>
    <mergeCell ref="F27:J27"/>
    <mergeCell ref="A22:D22"/>
    <mergeCell ref="F22:K22"/>
    <mergeCell ref="A23:D23"/>
    <mergeCell ref="F23:J23"/>
    <mergeCell ref="A24:D24"/>
    <mergeCell ref="F24:J24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11" sqref="D11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158</v>
      </c>
      <c r="C2" t="s">
        <v>166</v>
      </c>
      <c r="D2" t="s">
        <v>166</v>
      </c>
    </row>
    <row r="3" spans="1:4" x14ac:dyDescent="0.25">
      <c r="A3">
        <v>2</v>
      </c>
      <c r="B3" t="s">
        <v>161</v>
      </c>
      <c r="C3" t="s">
        <v>160</v>
      </c>
      <c r="D3" t="s">
        <v>160</v>
      </c>
    </row>
    <row r="4" spans="1:4" x14ac:dyDescent="0.25">
      <c r="A4">
        <v>3</v>
      </c>
      <c r="C4" t="s">
        <v>158</v>
      </c>
      <c r="D4" t="s">
        <v>168</v>
      </c>
    </row>
    <row r="5" spans="1:4" x14ac:dyDescent="0.25">
      <c r="A5">
        <v>4</v>
      </c>
      <c r="C5" t="s">
        <v>161</v>
      </c>
      <c r="D5" t="s">
        <v>169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8" activePane="bottomRight" state="frozen"/>
      <selection activeCell="K17" sqref="K17"/>
      <selection pane="topRight" activeCell="K17" sqref="K17"/>
      <selection pane="bottomLeft" activeCell="K17" sqref="K17"/>
      <selection pane="bottomRight" activeCell="I11" sqref="I11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40</v>
      </c>
      <c r="D5" s="146" t="s">
        <v>97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152</v>
      </c>
      <c r="O7" s="4"/>
      <c r="P7" s="4"/>
    </row>
    <row r="8" spans="1:17" ht="24.6" x14ac:dyDescent="0.25">
      <c r="A8" s="50">
        <v>1</v>
      </c>
      <c r="B8" s="85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"/>
      <c r="P8" s="1"/>
    </row>
    <row r="9" spans="1:17" ht="24.6" x14ac:dyDescent="0.25">
      <c r="A9" s="50">
        <v>2</v>
      </c>
      <c r="B9" s="85"/>
      <c r="C9" s="86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1"/>
      <c r="P9" s="1"/>
    </row>
    <row r="10" spans="1:17" ht="24.6" x14ac:dyDescent="0.25">
      <c r="A10" s="50">
        <v>3</v>
      </c>
      <c r="B10" s="85"/>
      <c r="C10" s="86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1"/>
      <c r="P10" s="1"/>
    </row>
    <row r="11" spans="1:17" ht="24.6" x14ac:dyDescent="0.25">
      <c r="A11" s="50">
        <v>4</v>
      </c>
      <c r="B11" s="85"/>
      <c r="C11" s="86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1"/>
      <c r="P11" s="1"/>
    </row>
    <row r="12" spans="1:17" ht="24.6" x14ac:dyDescent="0.25">
      <c r="A12" s="50">
        <v>5</v>
      </c>
      <c r="B12" s="85"/>
      <c r="C12" s="86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1"/>
      <c r="P12" s="1"/>
    </row>
    <row r="13" spans="1:17" ht="24.6" x14ac:dyDescent="0.25">
      <c r="A13" s="50">
        <v>6</v>
      </c>
      <c r="B13" s="85"/>
      <c r="C13" s="88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1"/>
      <c r="P13" s="1"/>
    </row>
    <row r="14" spans="1:17" ht="24.6" x14ac:dyDescent="0.25">
      <c r="A14" s="50">
        <v>7</v>
      </c>
      <c r="B14" s="85"/>
      <c r="C14" s="88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1"/>
      <c r="P14" s="1"/>
    </row>
    <row r="15" spans="1:17" ht="24.6" x14ac:dyDescent="0.25">
      <c r="A15" s="50">
        <v>8</v>
      </c>
      <c r="B15" s="85"/>
      <c r="C15" s="88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1"/>
      <c r="P15" s="1"/>
    </row>
    <row r="16" spans="1:17" ht="24.6" x14ac:dyDescent="0.25">
      <c r="A16" s="50">
        <v>9</v>
      </c>
      <c r="B16" s="85"/>
      <c r="C16" s="88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"/>
      <c r="P16" s="1"/>
    </row>
    <row r="17" spans="1:16" ht="24.6" x14ac:dyDescent="0.25">
      <c r="A17" s="50">
        <v>10</v>
      </c>
      <c r="B17" s="85"/>
      <c r="C17" s="88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1"/>
      <c r="P17" s="1"/>
    </row>
    <row r="18" spans="1:16" ht="24.6" x14ac:dyDescent="0.25">
      <c r="A18" s="50">
        <v>11</v>
      </c>
      <c r="B18" s="85"/>
      <c r="C18" s="88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1"/>
      <c r="P18" s="1"/>
    </row>
    <row r="19" spans="1:16" ht="24.6" x14ac:dyDescent="0.25">
      <c r="A19" s="50">
        <v>12</v>
      </c>
      <c r="B19" s="85"/>
      <c r="C19" s="88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1"/>
      <c r="P19" s="1"/>
    </row>
    <row r="20" spans="1:16" ht="24.6" x14ac:dyDescent="0.25">
      <c r="A20" s="50">
        <v>13</v>
      </c>
      <c r="B20" s="85"/>
      <c r="C20" s="88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"/>
      <c r="P20" s="1"/>
    </row>
    <row r="21" spans="1:16" ht="24.6" x14ac:dyDescent="0.25">
      <c r="A21" s="50">
        <v>14</v>
      </c>
      <c r="B21" s="85"/>
      <c r="C21" s="88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"/>
      <c r="P21" s="1"/>
    </row>
    <row r="22" spans="1:16" ht="24.6" x14ac:dyDescent="0.25">
      <c r="A22" s="50">
        <v>15</v>
      </c>
      <c r="B22" s="85"/>
      <c r="C22" s="88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1"/>
      <c r="P22" s="1"/>
    </row>
    <row r="23" spans="1:16" ht="24.6" x14ac:dyDescent="0.25">
      <c r="A23" s="50">
        <v>16</v>
      </c>
      <c r="B23" s="85"/>
      <c r="C23" s="88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1"/>
      <c r="P23" s="1"/>
    </row>
    <row r="24" spans="1:16" ht="21" x14ac:dyDescent="0.25">
      <c r="A24" s="50">
        <v>17</v>
      </c>
      <c r="B24" s="85"/>
      <c r="C24" s="88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1"/>
      <c r="P24" s="1"/>
    </row>
    <row r="25" spans="1:16" ht="21" x14ac:dyDescent="0.25">
      <c r="A25" s="50">
        <v>18</v>
      </c>
      <c r="B25" s="85"/>
      <c r="C25" s="88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1"/>
      <c r="P25" s="1"/>
    </row>
    <row r="26" spans="1:16" ht="21" x14ac:dyDescent="0.25">
      <c r="A26" s="50">
        <v>19</v>
      </c>
      <c r="B26" s="85"/>
      <c r="C26" s="88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1"/>
      <c r="P26" s="1"/>
    </row>
    <row r="27" spans="1:16" ht="21" x14ac:dyDescent="0.25">
      <c r="A27" s="50">
        <v>20</v>
      </c>
      <c r="B27" s="85"/>
      <c r="C27" s="88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"/>
      <c r="P27" s="1"/>
    </row>
    <row r="28" spans="1:16" ht="21" x14ac:dyDescent="0.25">
      <c r="A28" s="50">
        <v>21</v>
      </c>
      <c r="B28" s="85"/>
      <c r="C28" s="88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1"/>
      <c r="P28" s="1"/>
    </row>
    <row r="29" spans="1:16" ht="21" x14ac:dyDescent="0.25">
      <c r="A29" s="50">
        <v>22</v>
      </c>
      <c r="B29" s="85"/>
      <c r="C29" s="88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1"/>
      <c r="P29" s="1"/>
    </row>
    <row r="30" spans="1:16" ht="21" x14ac:dyDescent="0.25">
      <c r="A30" s="50">
        <v>23</v>
      </c>
      <c r="B30" s="85"/>
      <c r="C30" s="88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1"/>
      <c r="P30" s="1"/>
    </row>
    <row r="31" spans="1:16" ht="21" x14ac:dyDescent="0.25">
      <c r="A31" s="50">
        <v>24</v>
      </c>
      <c r="B31" s="85"/>
      <c r="C31" s="88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"/>
      <c r="P31" s="1"/>
    </row>
    <row r="32" spans="1:16" ht="21" x14ac:dyDescent="0.25">
      <c r="A32" s="50">
        <v>25</v>
      </c>
      <c r="B32" s="85"/>
      <c r="C32" s="88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1"/>
      <c r="P32" s="1"/>
    </row>
    <row r="33" spans="1:16" ht="21" x14ac:dyDescent="0.25">
      <c r="A33" s="50">
        <v>26</v>
      </c>
      <c r="B33" s="85"/>
      <c r="C33" s="88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1"/>
      <c r="P33" s="1"/>
    </row>
    <row r="34" spans="1:16" ht="21" x14ac:dyDescent="0.25">
      <c r="A34" s="50">
        <v>27</v>
      </c>
      <c r="B34" s="85"/>
      <c r="C34" s="88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1"/>
      <c r="P34" s="1"/>
    </row>
    <row r="35" spans="1:16" ht="21" x14ac:dyDescent="0.25">
      <c r="A35" s="50">
        <v>28</v>
      </c>
      <c r="B35" s="85"/>
      <c r="C35" s="88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1"/>
      <c r="P35" s="1"/>
    </row>
    <row r="36" spans="1:16" ht="21" x14ac:dyDescent="0.25">
      <c r="A36" s="50">
        <v>29</v>
      </c>
      <c r="B36" s="85"/>
      <c r="C36" s="88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1"/>
      <c r="P36" s="1"/>
    </row>
    <row r="37" spans="1:16" ht="21" x14ac:dyDescent="0.25">
      <c r="A37" s="50">
        <v>30</v>
      </c>
      <c r="B37" s="85"/>
      <c r="C37" s="88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1"/>
      <c r="P37" s="1"/>
    </row>
    <row r="38" spans="1:16" ht="21" x14ac:dyDescent="0.25">
      <c r="A38" s="50">
        <v>31</v>
      </c>
      <c r="B38" s="85"/>
      <c r="C38" s="88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1"/>
      <c r="P38" s="1"/>
    </row>
    <row r="39" spans="1:16" ht="21" x14ac:dyDescent="0.25">
      <c r="A39" s="50">
        <v>32</v>
      </c>
      <c r="B39" s="85"/>
      <c r="C39" s="88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"/>
      <c r="P39" s="1"/>
    </row>
    <row r="40" spans="1:16" ht="21" x14ac:dyDescent="0.25">
      <c r="A40" s="50">
        <v>33</v>
      </c>
      <c r="B40" s="85"/>
      <c r="C40" s="88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1"/>
      <c r="P40" s="1"/>
    </row>
    <row r="41" spans="1:16" ht="21" x14ac:dyDescent="0.25">
      <c r="A41" s="50">
        <v>34</v>
      </c>
      <c r="B41" s="85"/>
      <c r="C41" s="88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1"/>
      <c r="P41" s="1"/>
    </row>
    <row r="42" spans="1:16" ht="21" x14ac:dyDescent="0.25">
      <c r="A42" s="50">
        <v>35</v>
      </c>
      <c r="B42" s="85"/>
      <c r="C42" s="88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"/>
      <c r="P42" s="1"/>
    </row>
    <row r="43" spans="1:16" ht="21" x14ac:dyDescent="0.25">
      <c r="A43" s="50">
        <v>36</v>
      </c>
      <c r="B43" s="85"/>
      <c r="C43" s="88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1"/>
      <c r="P43" s="1"/>
    </row>
    <row r="44" spans="1:16" ht="21" x14ac:dyDescent="0.25">
      <c r="A44" s="50">
        <v>37</v>
      </c>
      <c r="B44" s="85"/>
      <c r="C44" s="88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1"/>
      <c r="P44" s="1"/>
    </row>
    <row r="45" spans="1:16" ht="21" x14ac:dyDescent="0.25">
      <c r="A45" s="50">
        <v>38</v>
      </c>
      <c r="B45" s="85"/>
      <c r="C45" s="8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1"/>
      <c r="P45" s="1"/>
    </row>
    <row r="46" spans="1:16" ht="21" x14ac:dyDescent="0.25">
      <c r="A46" s="50">
        <v>39</v>
      </c>
      <c r="B46" s="85"/>
      <c r="C46" s="88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1"/>
      <c r="P46" s="1"/>
    </row>
    <row r="47" spans="1:16" ht="21" x14ac:dyDescent="0.25">
      <c r="A47" s="50">
        <v>40</v>
      </c>
      <c r="B47" s="85"/>
      <c r="C47" s="88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1"/>
      <c r="P47" s="1"/>
    </row>
    <row r="48" spans="1:16" ht="21" x14ac:dyDescent="0.25">
      <c r="A48" s="50">
        <v>41</v>
      </c>
      <c r="B48" s="85"/>
      <c r="C48" s="88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1"/>
      <c r="P48" s="1"/>
    </row>
    <row r="49" spans="1:16" ht="21" x14ac:dyDescent="0.25">
      <c r="A49" s="50">
        <v>42</v>
      </c>
      <c r="B49" s="85"/>
      <c r="C49" s="88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1"/>
      <c r="P49" s="1"/>
    </row>
    <row r="50" spans="1:16" ht="21" x14ac:dyDescent="0.25">
      <c r="A50" s="50">
        <v>43</v>
      </c>
      <c r="B50" s="85"/>
      <c r="C50" s="88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1"/>
      <c r="P50" s="1"/>
    </row>
    <row r="51" spans="1:16" ht="21" x14ac:dyDescent="0.25">
      <c r="A51" s="50">
        <v>44</v>
      </c>
      <c r="B51" s="85"/>
      <c r="C51" s="88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1"/>
      <c r="P51" s="1"/>
    </row>
    <row r="52" spans="1:16" ht="21" x14ac:dyDescent="0.25">
      <c r="A52" s="50">
        <v>45</v>
      </c>
      <c r="B52" s="85"/>
      <c r="C52" s="88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1"/>
      <c r="P52" s="1"/>
    </row>
    <row r="53" spans="1:16" ht="21" x14ac:dyDescent="0.25">
      <c r="A53" s="50">
        <v>46</v>
      </c>
      <c r="B53" s="85"/>
      <c r="C53" s="88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1"/>
      <c r="P53" s="1"/>
    </row>
    <row r="54" spans="1:16" ht="21" x14ac:dyDescent="0.25">
      <c r="A54" s="50">
        <v>47</v>
      </c>
      <c r="B54" s="85"/>
      <c r="C54" s="88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1"/>
      <c r="P54" s="1"/>
    </row>
    <row r="55" spans="1:16" ht="21" x14ac:dyDescent="0.25">
      <c r="A55" s="50">
        <v>48</v>
      </c>
      <c r="B55" s="85"/>
      <c r="C55" s="88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1"/>
      <c r="P55" s="1"/>
    </row>
    <row r="56" spans="1:16" ht="21" x14ac:dyDescent="0.25">
      <c r="A56" s="50">
        <v>49</v>
      </c>
      <c r="B56" s="85"/>
      <c r="C56" s="88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1"/>
      <c r="P56" s="1"/>
    </row>
    <row r="57" spans="1:16" ht="21" x14ac:dyDescent="0.25">
      <c r="A57" s="50">
        <v>50</v>
      </c>
      <c r="B57" s="85"/>
      <c r="C57" s="88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1"/>
      <c r="P57" s="1"/>
    </row>
    <row r="58" spans="1:16" ht="21" x14ac:dyDescent="0.25">
      <c r="A58" s="50">
        <v>51</v>
      </c>
      <c r="B58" s="85"/>
      <c r="C58" s="88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1"/>
      <c r="P58" s="1"/>
    </row>
    <row r="59" spans="1:16" ht="21" x14ac:dyDescent="0.25">
      <c r="A59" s="50">
        <v>52</v>
      </c>
      <c r="B59" s="85"/>
      <c r="C59" s="88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1"/>
      <c r="P59" s="1"/>
    </row>
    <row r="60" spans="1:16" ht="21" x14ac:dyDescent="0.25">
      <c r="A60" s="50">
        <v>53</v>
      </c>
      <c r="B60" s="85"/>
      <c r="C60" s="88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1"/>
      <c r="P60" s="1"/>
    </row>
    <row r="61" spans="1:16" ht="21" x14ac:dyDescent="0.25">
      <c r="A61" s="50">
        <v>54</v>
      </c>
      <c r="B61" s="85"/>
      <c r="C61" s="88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1"/>
      <c r="P61" s="1"/>
    </row>
    <row r="62" spans="1:16" ht="21" x14ac:dyDescent="0.25">
      <c r="A62" s="50">
        <v>55</v>
      </c>
      <c r="B62" s="85"/>
      <c r="C62" s="88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1"/>
      <c r="P62" s="1"/>
    </row>
  </sheetData>
  <sheetProtection algorithmName="SHA-512" hashValue="/b2NdH/rZOwrJ3BG1H2iWCo48O9Ow7NhjWyEpep8977vaPovM8PxfsI3uLThJRPE8fOQWdIauFcqsUXom08+UA==" saltValue="4pOZoT7i3kckzDhSDVun9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J58" sqref="J58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40</v>
      </c>
      <c r="D5" s="146" t="s">
        <v>98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152</v>
      </c>
      <c r="O7" s="4"/>
      <c r="P7" s="4"/>
    </row>
    <row r="8" spans="1:17" ht="21" x14ac:dyDescent="0.25">
      <c r="A8" s="50">
        <v>1</v>
      </c>
      <c r="B8" s="50" t="str">
        <f>IF('คะแนนภาคเรียนที่ 1'!B8="","",'คะแนนภาคเรียนที่ 1'!B8)</f>
        <v/>
      </c>
      <c r="C8" s="51" t="str">
        <f>IF('คะแนนภาคเรียนที่ 1'!C8="","",'คะแนนภาคเรียนที่ 1'!C8)</f>
        <v/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1"/>
      <c r="P8" s="1"/>
    </row>
    <row r="9" spans="1:17" ht="21" x14ac:dyDescent="0.25">
      <c r="A9" s="50">
        <v>2</v>
      </c>
      <c r="B9" s="50" t="str">
        <f>IF('คะแนนภาคเรียนที่ 1'!B9="","",'คะแนนภาคเรียนที่ 1'!B9)</f>
        <v/>
      </c>
      <c r="C9" s="51" t="str">
        <f>IF('คะแนนภาคเรียนที่ 1'!C9="","",'คะแนนภาคเรียนที่ 1'!C9)</f>
        <v/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1"/>
      <c r="P9" s="1"/>
    </row>
    <row r="10" spans="1:17" ht="21" x14ac:dyDescent="0.25">
      <c r="A10" s="50">
        <v>3</v>
      </c>
      <c r="B10" s="50" t="str">
        <f>IF('คะแนนภาคเรียนที่ 1'!B10="","",'คะแนนภาคเรียนที่ 1'!B10)</f>
        <v/>
      </c>
      <c r="C10" s="51" t="str">
        <f>IF('คะแนนภาคเรียนที่ 1'!C10="","",'คะแนนภาคเรียนที่ 1'!C10)</f>
        <v/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1"/>
      <c r="P10" s="1"/>
    </row>
    <row r="11" spans="1:17" ht="21" x14ac:dyDescent="0.25">
      <c r="A11" s="50">
        <v>4</v>
      </c>
      <c r="B11" s="50" t="str">
        <f>IF('คะแนนภาคเรียนที่ 1'!B11="","",'คะแนนภาคเรียนที่ 1'!B11)</f>
        <v/>
      </c>
      <c r="C11" s="51" t="str">
        <f>IF('คะแนนภาคเรียนที่ 1'!C11="","",'คะแนนภาคเรียนที่ 1'!C11)</f>
        <v/>
      </c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1"/>
      <c r="P11" s="1"/>
    </row>
    <row r="12" spans="1:17" ht="21" x14ac:dyDescent="0.25">
      <c r="A12" s="50">
        <v>5</v>
      </c>
      <c r="B12" s="50" t="str">
        <f>IF('คะแนนภาคเรียนที่ 1'!B12="","",'คะแนนภาคเรียนที่ 1'!B12)</f>
        <v/>
      </c>
      <c r="C12" s="51" t="str">
        <f>IF('คะแนนภาคเรียนที่ 1'!C12="","",'คะแนนภาคเรียนที่ 1'!C12)</f>
        <v/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1"/>
      <c r="P12" s="1"/>
    </row>
    <row r="13" spans="1:17" ht="21" x14ac:dyDescent="0.25">
      <c r="A13" s="50">
        <v>6</v>
      </c>
      <c r="B13" s="50" t="str">
        <f>IF('คะแนนภาคเรียนที่ 1'!B13="","",'คะแนนภาคเรียนที่ 1'!B13)</f>
        <v/>
      </c>
      <c r="C13" s="51" t="str">
        <f>IF('คะแนนภาคเรียนที่ 1'!C13="","",'คะแนนภาคเรียนที่ 1'!C13)</f>
        <v/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1"/>
      <c r="P13" s="1"/>
    </row>
    <row r="14" spans="1:17" ht="21" x14ac:dyDescent="0.25">
      <c r="A14" s="50">
        <v>7</v>
      </c>
      <c r="B14" s="50" t="str">
        <f>IF('คะแนนภาคเรียนที่ 1'!B14="","",'คะแนนภาคเรียนที่ 1'!B14)</f>
        <v/>
      </c>
      <c r="C14" s="51" t="str">
        <f>IF('คะแนนภาคเรียนที่ 1'!C14="","",'คะแนนภาคเรียนที่ 1'!C14)</f>
        <v/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1"/>
      <c r="P14" s="1"/>
    </row>
    <row r="15" spans="1:17" ht="21" x14ac:dyDescent="0.25">
      <c r="A15" s="50">
        <v>8</v>
      </c>
      <c r="B15" s="50" t="str">
        <f>IF('คะแนนภาคเรียนที่ 1'!B15="","",'คะแนนภาคเรียนที่ 1'!B15)</f>
        <v/>
      </c>
      <c r="C15" s="51" t="str">
        <f>IF('คะแนนภาคเรียนที่ 1'!C15="","",'คะแนนภาคเรียนที่ 1'!C15)</f>
        <v/>
      </c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1"/>
      <c r="P15" s="1"/>
    </row>
    <row r="16" spans="1:17" ht="21" x14ac:dyDescent="0.25">
      <c r="A16" s="50">
        <v>9</v>
      </c>
      <c r="B16" s="50" t="str">
        <f>IF('คะแนนภาคเรียนที่ 1'!B16="","",'คะแนนภาคเรียนที่ 1'!B16)</f>
        <v/>
      </c>
      <c r="C16" s="51" t="str">
        <f>IF('คะแนนภาคเรียนที่ 1'!C16="","",'คะแนนภาคเรียนที่ 1'!C16)</f>
        <v/>
      </c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"/>
      <c r="P16" s="1"/>
    </row>
    <row r="17" spans="1:16" ht="21" x14ac:dyDescent="0.25">
      <c r="A17" s="50">
        <v>10</v>
      </c>
      <c r="B17" s="50" t="str">
        <f>IF('คะแนนภาคเรียนที่ 1'!B17="","",'คะแนนภาคเรียนที่ 1'!B17)</f>
        <v/>
      </c>
      <c r="C17" s="51" t="str">
        <f>IF('คะแนนภาคเรียนที่ 1'!C17="","",'คะแนนภาคเรียนที่ 1'!C17)</f>
        <v/>
      </c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1"/>
      <c r="P17" s="1"/>
    </row>
    <row r="18" spans="1:16" ht="21" x14ac:dyDescent="0.25">
      <c r="A18" s="50">
        <v>11</v>
      </c>
      <c r="B18" s="50" t="str">
        <f>IF('คะแนนภาคเรียนที่ 1'!B18="","",'คะแนนภาคเรียนที่ 1'!B18)</f>
        <v/>
      </c>
      <c r="C18" s="51" t="str">
        <f>IF('คะแนนภาคเรียนที่ 1'!C18="","",'คะแนนภาคเรียนที่ 1'!C18)</f>
        <v/>
      </c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1"/>
      <c r="P18" s="1"/>
    </row>
    <row r="19" spans="1:16" ht="21" x14ac:dyDescent="0.25">
      <c r="A19" s="50">
        <v>12</v>
      </c>
      <c r="B19" s="50" t="str">
        <f>IF('คะแนนภาคเรียนที่ 1'!B19="","",'คะแนนภาคเรียนที่ 1'!B19)</f>
        <v/>
      </c>
      <c r="C19" s="51" t="str">
        <f>IF('คะแนนภาคเรียนที่ 1'!C19="","",'คะแนนภาคเรียนที่ 1'!C19)</f>
        <v/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1"/>
      <c r="P19" s="1"/>
    </row>
    <row r="20" spans="1:16" ht="21" x14ac:dyDescent="0.25">
      <c r="A20" s="50">
        <v>13</v>
      </c>
      <c r="B20" s="50" t="str">
        <f>IF('คะแนนภาคเรียนที่ 1'!B20="","",'คะแนนภาคเรียนที่ 1'!B20)</f>
        <v/>
      </c>
      <c r="C20" s="51" t="str">
        <f>IF('คะแนนภาคเรียนที่ 1'!C20="","",'คะแนนภาคเรียนที่ 1'!C20)</f>
        <v/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"/>
      <c r="P20" s="1"/>
    </row>
    <row r="21" spans="1:16" ht="21" x14ac:dyDescent="0.25">
      <c r="A21" s="50">
        <v>14</v>
      </c>
      <c r="B21" s="50" t="str">
        <f>IF('คะแนนภาคเรียนที่ 1'!B21="","",'คะแนนภาคเรียนที่ 1'!B21)</f>
        <v/>
      </c>
      <c r="C21" s="51" t="str">
        <f>IF('คะแนนภาคเรียนที่ 1'!C21="","",'คะแนนภาคเรียนที่ 1'!C21)</f>
        <v/>
      </c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"/>
      <c r="P21" s="1"/>
    </row>
    <row r="22" spans="1:16" ht="21" x14ac:dyDescent="0.25">
      <c r="A22" s="50">
        <v>15</v>
      </c>
      <c r="B22" s="50" t="str">
        <f>IF('คะแนนภาคเรียนที่ 1'!B22="","",'คะแนนภาคเรียนที่ 1'!B22)</f>
        <v/>
      </c>
      <c r="C22" s="51" t="str">
        <f>IF('คะแนนภาคเรียนที่ 1'!C22="","",'คะแนนภาคเรียนที่ 1'!C22)</f>
        <v/>
      </c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1"/>
      <c r="P22" s="1"/>
    </row>
    <row r="23" spans="1:16" ht="21" x14ac:dyDescent="0.25">
      <c r="A23" s="50">
        <v>16</v>
      </c>
      <c r="B23" s="50" t="str">
        <f>IF('คะแนนภาคเรียนที่ 1'!B23="","",'คะแนนภาคเรียนที่ 1'!B23)</f>
        <v/>
      </c>
      <c r="C23" s="51" t="str">
        <f>IF('คะแนนภาคเรียนที่ 1'!C23="","",'คะแนนภาคเรียนที่ 1'!C23)</f>
        <v/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1"/>
      <c r="P23" s="1"/>
    </row>
    <row r="24" spans="1:16" ht="21" x14ac:dyDescent="0.25">
      <c r="A24" s="50">
        <v>17</v>
      </c>
      <c r="B24" s="50" t="str">
        <f>IF('คะแนนภาคเรียนที่ 1'!B24="","",'คะแนนภาคเรียนที่ 1'!B24)</f>
        <v/>
      </c>
      <c r="C24" s="51" t="str">
        <f>IF('คะแนนภาคเรียนที่ 1'!C24="","",'คะแนนภาคเรียนที่ 1'!C24)</f>
        <v/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1"/>
      <c r="P24" s="1"/>
    </row>
    <row r="25" spans="1:16" ht="21" x14ac:dyDescent="0.25">
      <c r="A25" s="50">
        <v>18</v>
      </c>
      <c r="B25" s="50" t="str">
        <f>IF('คะแนนภาคเรียนที่ 1'!B25="","",'คะแนนภาคเรียนที่ 1'!B25)</f>
        <v/>
      </c>
      <c r="C25" s="51" t="str">
        <f>IF('คะแนนภาคเรียนที่ 1'!C25="","",'คะแนนภาคเรียนที่ 1'!C25)</f>
        <v/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1"/>
      <c r="P25" s="1"/>
    </row>
    <row r="26" spans="1:16" ht="21" x14ac:dyDescent="0.25">
      <c r="A26" s="50">
        <v>19</v>
      </c>
      <c r="B26" s="50" t="str">
        <f>IF('คะแนนภาคเรียนที่ 1'!B26="","",'คะแนนภาคเรียนที่ 1'!B26)</f>
        <v/>
      </c>
      <c r="C26" s="51" t="str">
        <f>IF('คะแนนภาคเรียนที่ 1'!C26="","",'คะแนนภาคเรียนที่ 1'!C26)</f>
        <v/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1"/>
      <c r="P26" s="1"/>
    </row>
    <row r="27" spans="1:16" ht="21" x14ac:dyDescent="0.25">
      <c r="A27" s="50">
        <v>20</v>
      </c>
      <c r="B27" s="50" t="str">
        <f>IF('คะแนนภาคเรียนที่ 1'!B27="","",'คะแนนภาคเรียนที่ 1'!B27)</f>
        <v/>
      </c>
      <c r="C27" s="51" t="str">
        <f>IF('คะแนนภาคเรียนที่ 1'!C27="","",'คะแนนภาคเรียนที่ 1'!C27)</f>
        <v/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"/>
      <c r="P27" s="1"/>
    </row>
    <row r="28" spans="1:16" ht="21" x14ac:dyDescent="0.25">
      <c r="A28" s="50">
        <v>21</v>
      </c>
      <c r="B28" s="50" t="str">
        <f>IF('คะแนนภาคเรียนที่ 1'!B28="","",'คะแนนภาคเรียนที่ 1'!B28)</f>
        <v/>
      </c>
      <c r="C28" s="51" t="str">
        <f>IF('คะแนนภาคเรียนที่ 1'!C28="","",'คะแนนภาคเรียนที่ 1'!C28)</f>
        <v/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1"/>
      <c r="P28" s="1"/>
    </row>
    <row r="29" spans="1:16" ht="21" x14ac:dyDescent="0.25">
      <c r="A29" s="50">
        <v>22</v>
      </c>
      <c r="B29" s="50" t="str">
        <f>IF('คะแนนภาคเรียนที่ 1'!B29="","",'คะแนนภาคเรียนที่ 1'!B29)</f>
        <v/>
      </c>
      <c r="C29" s="51" t="str">
        <f>IF('คะแนนภาคเรียนที่ 1'!C29="","",'คะแนนภาคเรียนที่ 1'!C29)</f>
        <v/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1"/>
      <c r="P29" s="1"/>
    </row>
    <row r="30" spans="1:16" ht="21" x14ac:dyDescent="0.25">
      <c r="A30" s="50">
        <v>23</v>
      </c>
      <c r="B30" s="50" t="str">
        <f>IF('คะแนนภาคเรียนที่ 1'!B30="","",'คะแนนภาคเรียนที่ 1'!B30)</f>
        <v/>
      </c>
      <c r="C30" s="51" t="str">
        <f>IF('คะแนนภาคเรียนที่ 1'!C30="","",'คะแนนภาคเรียนที่ 1'!C30)</f>
        <v/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1"/>
      <c r="P30" s="1"/>
    </row>
    <row r="31" spans="1:16" ht="21" x14ac:dyDescent="0.25">
      <c r="A31" s="50">
        <v>24</v>
      </c>
      <c r="B31" s="50" t="str">
        <f>IF('คะแนนภาคเรียนที่ 1'!B31="","",'คะแนนภาคเรียนที่ 1'!B31)</f>
        <v/>
      </c>
      <c r="C31" s="51" t="str">
        <f>IF('คะแนนภาคเรียนที่ 1'!C31="","",'คะแนนภาคเรียนที่ 1'!C31)</f>
        <v/>
      </c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"/>
      <c r="P31" s="1"/>
    </row>
    <row r="32" spans="1:16" ht="21" x14ac:dyDescent="0.25">
      <c r="A32" s="50">
        <v>25</v>
      </c>
      <c r="B32" s="50" t="str">
        <f>IF('คะแนนภาคเรียนที่ 1'!B32="","",'คะแนนภาคเรียนที่ 1'!B32)</f>
        <v/>
      </c>
      <c r="C32" s="51" t="str">
        <f>IF('คะแนนภาคเรียนที่ 1'!C32="","",'คะแนนภาคเรียนที่ 1'!C32)</f>
        <v/>
      </c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1"/>
      <c r="P32" s="1"/>
    </row>
    <row r="33" spans="1:16" ht="21" x14ac:dyDescent="0.25">
      <c r="A33" s="50">
        <v>26</v>
      </c>
      <c r="B33" s="50" t="str">
        <f>IF('คะแนนภาคเรียนที่ 1'!B33="","",'คะแนนภาคเรียนที่ 1'!B33)</f>
        <v/>
      </c>
      <c r="C33" s="51" t="str">
        <f>IF('คะแนนภาคเรียนที่ 1'!C33="","",'คะแนนภาคเรียนที่ 1'!C33)</f>
        <v/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1"/>
      <c r="P33" s="1"/>
    </row>
    <row r="34" spans="1:16" ht="21" x14ac:dyDescent="0.25">
      <c r="A34" s="50">
        <v>27</v>
      </c>
      <c r="B34" s="50" t="str">
        <f>IF('คะแนนภาคเรียนที่ 1'!B34="","",'คะแนนภาคเรียนที่ 1'!B34)</f>
        <v/>
      </c>
      <c r="C34" s="51" t="str">
        <f>IF('คะแนนภาคเรียนที่ 1'!C34="","",'คะแนนภาคเรียนที่ 1'!C34)</f>
        <v/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1"/>
      <c r="P34" s="1"/>
    </row>
    <row r="35" spans="1:16" ht="21" x14ac:dyDescent="0.25">
      <c r="A35" s="50">
        <v>28</v>
      </c>
      <c r="B35" s="50" t="str">
        <f>IF('คะแนนภาคเรียนที่ 1'!B35="","",'คะแนนภาคเรียนที่ 1'!B35)</f>
        <v/>
      </c>
      <c r="C35" s="51" t="str">
        <f>IF('คะแนนภาคเรียนที่ 1'!C35="","",'คะแนนภาคเรียนที่ 1'!C35)</f>
        <v/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1"/>
      <c r="P35" s="1"/>
    </row>
    <row r="36" spans="1:16" ht="21" x14ac:dyDescent="0.25">
      <c r="A36" s="50">
        <v>29</v>
      </c>
      <c r="B36" s="50" t="str">
        <f>IF('คะแนนภาคเรียนที่ 1'!B36="","",'คะแนนภาคเรียนที่ 1'!B36)</f>
        <v/>
      </c>
      <c r="C36" s="51" t="str">
        <f>IF('คะแนนภาคเรียนที่ 1'!C36="","",'คะแนนภาคเรียนที่ 1'!C36)</f>
        <v/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1"/>
      <c r="P36" s="1"/>
    </row>
    <row r="37" spans="1:16" ht="21" x14ac:dyDescent="0.25">
      <c r="A37" s="50">
        <v>30</v>
      </c>
      <c r="B37" s="50" t="str">
        <f>IF('คะแนนภาคเรียนที่ 1'!B37="","",'คะแนนภาคเรียนที่ 1'!B37)</f>
        <v/>
      </c>
      <c r="C37" s="51" t="str">
        <f>IF('คะแนนภาคเรียนที่ 1'!C37="","",'คะแนนภาคเรียนที่ 1'!C37)</f>
        <v/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1"/>
      <c r="P37" s="1"/>
    </row>
    <row r="38" spans="1:16" ht="21" x14ac:dyDescent="0.25">
      <c r="A38" s="50">
        <v>31</v>
      </c>
      <c r="B38" s="50" t="str">
        <f>IF('คะแนนภาคเรียนที่ 1'!B38="","",'คะแนนภาคเรียนที่ 1'!B38)</f>
        <v/>
      </c>
      <c r="C38" s="51" t="str">
        <f>IF('คะแนนภาคเรียนที่ 1'!C38="","",'คะแนนภาคเรียนที่ 1'!C38)</f>
        <v/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1"/>
      <c r="P38" s="1"/>
    </row>
    <row r="39" spans="1:16" ht="21" x14ac:dyDescent="0.25">
      <c r="A39" s="50">
        <v>32</v>
      </c>
      <c r="B39" s="50" t="str">
        <f>IF('คะแนนภาคเรียนที่ 1'!B39="","",'คะแนนภาคเรียนที่ 1'!B39)</f>
        <v/>
      </c>
      <c r="C39" s="51" t="str">
        <f>IF('คะแนนภาคเรียนที่ 1'!C39="","",'คะแนนภาคเรียนที่ 1'!C39)</f>
        <v/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"/>
      <c r="P39" s="1"/>
    </row>
    <row r="40" spans="1:16" ht="21" x14ac:dyDescent="0.25">
      <c r="A40" s="50">
        <v>33</v>
      </c>
      <c r="B40" s="50" t="str">
        <f>IF('คะแนนภาคเรียนที่ 1'!B40="","",'คะแนนภาคเรียนที่ 1'!B40)</f>
        <v/>
      </c>
      <c r="C40" s="51" t="str">
        <f>IF('คะแนนภาคเรียนที่ 1'!C40="","",'คะแนนภาคเรียนที่ 1'!C40)</f>
        <v/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1"/>
      <c r="P40" s="1"/>
    </row>
    <row r="41" spans="1:16" ht="21" x14ac:dyDescent="0.25">
      <c r="A41" s="50">
        <v>34</v>
      </c>
      <c r="B41" s="50" t="str">
        <f>IF('คะแนนภาคเรียนที่ 1'!B41="","",'คะแนนภาคเรียนที่ 1'!B41)</f>
        <v/>
      </c>
      <c r="C41" s="51" t="str">
        <f>IF('คะแนนภาคเรียนที่ 1'!C41="","",'คะแนนภาคเรียนที่ 1'!C41)</f>
        <v/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1"/>
      <c r="P41" s="1"/>
    </row>
    <row r="42" spans="1:16" ht="21" x14ac:dyDescent="0.25">
      <c r="A42" s="50">
        <v>35</v>
      </c>
      <c r="B42" s="50" t="str">
        <f>IF('คะแนนภาคเรียนที่ 1'!B42="","",'คะแนนภาคเรียนที่ 1'!B42)</f>
        <v/>
      </c>
      <c r="C42" s="51" t="str">
        <f>IF('คะแนนภาคเรียนที่ 1'!C42="","",'คะแนนภาคเรียนที่ 1'!C42)</f>
        <v/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"/>
      <c r="P42" s="1"/>
    </row>
    <row r="43" spans="1:16" ht="21" x14ac:dyDescent="0.25">
      <c r="A43" s="50">
        <v>36</v>
      </c>
      <c r="B43" s="50" t="str">
        <f>IF('คะแนนภาคเรียนที่ 1'!B43="","",'คะแนนภาคเรียนที่ 1'!B43)</f>
        <v/>
      </c>
      <c r="C43" s="51" t="str">
        <f>IF('คะแนนภาคเรียนที่ 1'!C43="","",'คะแนนภาคเรียนที่ 1'!C43)</f>
        <v/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1"/>
      <c r="P43" s="1"/>
    </row>
    <row r="44" spans="1:16" ht="21" x14ac:dyDescent="0.25">
      <c r="A44" s="50">
        <v>37</v>
      </c>
      <c r="B44" s="50" t="str">
        <f>IF('คะแนนภาคเรียนที่ 1'!B44="","",'คะแนนภาคเรียนที่ 1'!B44)</f>
        <v/>
      </c>
      <c r="C44" s="51" t="str">
        <f>IF('คะแนนภาคเรียนที่ 1'!C44="","",'คะแนนภาคเรียนที่ 1'!C44)</f>
        <v/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1"/>
      <c r="P44" s="1"/>
    </row>
    <row r="45" spans="1:16" ht="21" x14ac:dyDescent="0.25">
      <c r="A45" s="50">
        <v>38</v>
      </c>
      <c r="B45" s="50" t="str">
        <f>IF('คะแนนภาคเรียนที่ 1'!B45="","",'คะแนนภาคเรียนที่ 1'!B45)</f>
        <v/>
      </c>
      <c r="C45" s="51" t="str">
        <f>IF('คะแนนภาคเรียนที่ 1'!C45="","",'คะแนนภาคเรียนที่ 1'!C45)</f>
        <v/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1"/>
      <c r="P45" s="1"/>
    </row>
    <row r="46" spans="1:16" ht="21" x14ac:dyDescent="0.25">
      <c r="A46" s="50">
        <v>39</v>
      </c>
      <c r="B46" s="50" t="str">
        <f>IF('คะแนนภาคเรียนที่ 1'!B46="","",'คะแนนภาคเรียนที่ 1'!B46)</f>
        <v/>
      </c>
      <c r="C46" s="51" t="str">
        <f>IF('คะแนนภาคเรียนที่ 1'!C46="","",'คะแนนภาคเรียนที่ 1'!C46)</f>
        <v/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1"/>
      <c r="P46" s="1"/>
    </row>
    <row r="47" spans="1:16" ht="21" x14ac:dyDescent="0.25">
      <c r="A47" s="50">
        <v>40</v>
      </c>
      <c r="B47" s="50" t="str">
        <f>IF('คะแนนภาคเรียนที่ 1'!B47="","",'คะแนนภาคเรียนที่ 1'!B47)</f>
        <v/>
      </c>
      <c r="C47" s="51" t="str">
        <f>IF('คะแนนภาคเรียนที่ 1'!C47="","",'คะแนนภาคเรียนที่ 1'!C47)</f>
        <v/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1"/>
      <c r="P47" s="1"/>
    </row>
    <row r="48" spans="1:16" ht="21" x14ac:dyDescent="0.25">
      <c r="A48" s="50">
        <v>41</v>
      </c>
      <c r="B48" s="50" t="str">
        <f>IF('คะแนนภาคเรียนที่ 1'!B48="","",'คะแนนภาคเรียนที่ 1'!B48)</f>
        <v/>
      </c>
      <c r="C48" s="51" t="str">
        <f>IF('คะแนนภาคเรียนที่ 1'!C48="","",'คะแนนภาคเรียนที่ 1'!C48)</f>
        <v/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1"/>
      <c r="P48" s="1"/>
    </row>
    <row r="49" spans="1:16" ht="21" x14ac:dyDescent="0.25">
      <c r="A49" s="50">
        <v>42</v>
      </c>
      <c r="B49" s="50" t="str">
        <f>IF('คะแนนภาคเรียนที่ 1'!B49="","",'คะแนนภาคเรียนที่ 1'!B49)</f>
        <v/>
      </c>
      <c r="C49" s="51" t="str">
        <f>IF('คะแนนภาคเรียนที่ 1'!C49="","",'คะแนนภาคเรียนที่ 1'!C49)</f>
        <v/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1"/>
      <c r="P49" s="1"/>
    </row>
    <row r="50" spans="1:16" ht="21" x14ac:dyDescent="0.25">
      <c r="A50" s="50">
        <v>43</v>
      </c>
      <c r="B50" s="50" t="str">
        <f>IF('คะแนนภาคเรียนที่ 1'!B50="","",'คะแนนภาคเรียนที่ 1'!B50)</f>
        <v/>
      </c>
      <c r="C50" s="51" t="str">
        <f>IF('คะแนนภาคเรียนที่ 1'!C50="","",'คะแนนภาคเรียนที่ 1'!C50)</f>
        <v/>
      </c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1"/>
      <c r="P50" s="1"/>
    </row>
    <row r="51" spans="1:16" ht="21" x14ac:dyDescent="0.25">
      <c r="A51" s="50">
        <v>44</v>
      </c>
      <c r="B51" s="50" t="str">
        <f>IF('คะแนนภาคเรียนที่ 1'!B51="","",'คะแนนภาคเรียนที่ 1'!B51)</f>
        <v/>
      </c>
      <c r="C51" s="51" t="str">
        <f>IF('คะแนนภาคเรียนที่ 1'!C51="","",'คะแนนภาคเรียนที่ 1'!C51)</f>
        <v/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1"/>
      <c r="P51" s="1"/>
    </row>
    <row r="52" spans="1:16" ht="21" x14ac:dyDescent="0.25">
      <c r="A52" s="50">
        <v>45</v>
      </c>
      <c r="B52" s="50" t="str">
        <f>IF('คะแนนภาคเรียนที่ 1'!B52="","",'คะแนนภาคเรียนที่ 1'!B52)</f>
        <v/>
      </c>
      <c r="C52" s="51" t="str">
        <f>IF('คะแนนภาคเรียนที่ 1'!C52="","",'คะแนนภาคเรียนที่ 1'!C52)</f>
        <v/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1"/>
      <c r="P52" s="1"/>
    </row>
    <row r="53" spans="1:16" ht="21" x14ac:dyDescent="0.25">
      <c r="A53" s="50">
        <v>46</v>
      </c>
      <c r="B53" s="50" t="str">
        <f>IF('คะแนนภาคเรียนที่ 1'!B53="","",'คะแนนภาคเรียนที่ 1'!B53)</f>
        <v/>
      </c>
      <c r="C53" s="51" t="str">
        <f>IF('คะแนนภาคเรียนที่ 1'!C53="","",'คะแนนภาคเรียนที่ 1'!C53)</f>
        <v/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1"/>
      <c r="P53" s="1"/>
    </row>
    <row r="54" spans="1:16" ht="21" x14ac:dyDescent="0.25">
      <c r="A54" s="50">
        <v>47</v>
      </c>
      <c r="B54" s="50" t="str">
        <f>IF('คะแนนภาคเรียนที่ 1'!B54="","",'คะแนนภาคเรียนที่ 1'!B54)</f>
        <v/>
      </c>
      <c r="C54" s="51" t="str">
        <f>IF('คะแนนภาคเรียนที่ 1'!C54="","",'คะแนนภาคเรียนที่ 1'!C54)</f>
        <v/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1"/>
      <c r="P54" s="1"/>
    </row>
    <row r="55" spans="1:16" ht="21" x14ac:dyDescent="0.25">
      <c r="A55" s="50">
        <v>48</v>
      </c>
      <c r="B55" s="50" t="str">
        <f>IF('คะแนนภาคเรียนที่ 1'!B55="","",'คะแนนภาคเรียนที่ 1'!B55)</f>
        <v/>
      </c>
      <c r="C55" s="51" t="str">
        <f>IF('คะแนนภาคเรียนที่ 1'!C55="","",'คะแนนภาคเรียนที่ 1'!C55)</f>
        <v/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1"/>
      <c r="P55" s="1"/>
    </row>
    <row r="56" spans="1:16" ht="21" x14ac:dyDescent="0.25">
      <c r="A56" s="50">
        <v>49</v>
      </c>
      <c r="B56" s="50" t="str">
        <f>IF('คะแนนภาคเรียนที่ 1'!B56="","",'คะแนนภาคเรียนที่ 1'!B56)</f>
        <v/>
      </c>
      <c r="C56" s="51" t="str">
        <f>IF('คะแนนภาคเรียนที่ 1'!C56="","",'คะแนนภาคเรียนที่ 1'!C56)</f>
        <v/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1"/>
      <c r="P56" s="1"/>
    </row>
    <row r="57" spans="1:16" ht="21" x14ac:dyDescent="0.25">
      <c r="A57" s="50">
        <v>50</v>
      </c>
      <c r="B57" s="50" t="str">
        <f>IF('คะแนนภาคเรียนที่ 1'!B57="","",'คะแนนภาคเรียนที่ 1'!B57)</f>
        <v/>
      </c>
      <c r="C57" s="51" t="str">
        <f>IF('คะแนนภาคเรียนที่ 1'!C57="","",'คะแนนภาคเรียนที่ 1'!C57)</f>
        <v/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1"/>
      <c r="P57" s="1"/>
    </row>
    <row r="58" spans="1:16" ht="21" x14ac:dyDescent="0.25">
      <c r="A58" s="50">
        <v>51</v>
      </c>
      <c r="B58" s="50" t="str">
        <f>IF('คะแนนภาคเรียนที่ 1'!B58="","",'คะแนนภาคเรียนที่ 1'!B58)</f>
        <v/>
      </c>
      <c r="C58" s="51" t="str">
        <f>IF('คะแนนภาคเรียนที่ 1'!C58="","",'คะแนนภาคเรียนที่ 1'!C58)</f>
        <v/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1"/>
      <c r="P58" s="1"/>
    </row>
    <row r="59" spans="1:16" ht="21" x14ac:dyDescent="0.25">
      <c r="A59" s="50">
        <v>52</v>
      </c>
      <c r="B59" s="50" t="str">
        <f>IF('คะแนนภาคเรียนที่ 1'!B59="","",'คะแนนภาคเรียนที่ 1'!B59)</f>
        <v/>
      </c>
      <c r="C59" s="51" t="str">
        <f>IF('คะแนนภาคเรียนที่ 1'!C59="","",'คะแนนภาคเรียนที่ 1'!C59)</f>
        <v/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1"/>
      <c r="P59" s="1"/>
    </row>
    <row r="60" spans="1:16" ht="21" x14ac:dyDescent="0.25">
      <c r="A60" s="50">
        <v>53</v>
      </c>
      <c r="B60" s="50" t="str">
        <f>IF('คะแนนภาคเรียนที่ 1'!B60="","",'คะแนนภาคเรียนที่ 1'!B60)</f>
        <v/>
      </c>
      <c r="C60" s="51" t="str">
        <f>IF('คะแนนภาคเรียนที่ 1'!C60="","",'คะแนนภาคเรียนที่ 1'!C60)</f>
        <v/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1"/>
      <c r="P60" s="1"/>
    </row>
    <row r="61" spans="1:16" ht="21" x14ac:dyDescent="0.25">
      <c r="A61" s="50">
        <v>54</v>
      </c>
      <c r="B61" s="50" t="str">
        <f>IF('คะแนนภาคเรียนที่ 1'!B61="","",'คะแนนภาคเรียนที่ 1'!B61)</f>
        <v/>
      </c>
      <c r="C61" s="51" t="str">
        <f>IF('คะแนนภาคเรียนที่ 1'!C61="","",'คะแนนภาคเรียนที่ 1'!C61)</f>
        <v/>
      </c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1"/>
      <c r="P61" s="1"/>
    </row>
    <row r="62" spans="1:16" ht="21" x14ac:dyDescent="0.25">
      <c r="A62" s="50">
        <v>55</v>
      </c>
      <c r="B62" s="50" t="str">
        <f>IF('คะแนนภาคเรียนที่ 1'!B62="","",'คะแนนภาคเรียนที่ 1'!B62)</f>
        <v/>
      </c>
      <c r="C62" s="51" t="str">
        <f>IF('คะแนนภาคเรียนที่ 1'!C62="","",'คะแนนภาคเรียนที่ 1'!C62)</f>
        <v/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1"/>
      <c r="P62" s="1"/>
    </row>
  </sheetData>
  <sheetProtection algorithmName="SHA-512" hashValue="o0RSIBrtZRpNkQp0Bm9yIIZ6nXqVEvIA3WpgVHjuSz7QECHhBW0Bt2HkRYmgU+GCbwb9i/ktk9aQOE5zyEuZnw==" saltValue="JzNOUGmrspWknGTnxIN6D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25" zoomScaleNormal="100" zoomScaleSheetLayoutView="25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R56" sqref="R56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39">
        <f>ข้อมูลพื้นฐาน!$H$10</f>
        <v>0</v>
      </c>
      <c r="R2" s="139"/>
      <c r="S2" s="139"/>
      <c r="T2" s="2" t="s">
        <v>32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26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56" t="s">
        <v>42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94</v>
      </c>
      <c r="F6" s="152"/>
      <c r="G6" s="152"/>
      <c r="H6" s="153"/>
      <c r="I6" s="16"/>
      <c r="J6" s="158" t="s">
        <v>64</v>
      </c>
      <c r="K6" s="158"/>
      <c r="L6" s="158"/>
      <c r="M6" s="158"/>
      <c r="N6" s="159"/>
      <c r="O6" s="148" t="s">
        <v>77</v>
      </c>
      <c r="P6" s="149"/>
      <c r="Q6" s="149"/>
      <c r="R6" s="149"/>
      <c r="S6" s="149"/>
      <c r="T6" s="149"/>
      <c r="U6" s="149"/>
      <c r="V6" s="150"/>
      <c r="W6" s="151" t="s">
        <v>69</v>
      </c>
      <c r="X6" s="152"/>
      <c r="Y6" s="152"/>
      <c r="Z6" s="153"/>
      <c r="AA6" s="154" t="s">
        <v>78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">
        <v>112</v>
      </c>
      <c r="F7" s="12" t="s">
        <v>165</v>
      </c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77"/>
      <c r="V7" s="78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0">
        <v>1</v>
      </c>
      <c r="C8" s="50" t="str">
        <f>IF('คะแนนภาคเรียนที่ 1'!B8="","",'คะแนนภาคเรียนที่ 1'!B8)</f>
        <v/>
      </c>
      <c r="D8" s="50" t="str">
        <f>IF('คะแนนภาคเรียนที่ 1'!C8="","",'คะแนนภาคเรียนที่ 1'!C8)</f>
        <v/>
      </c>
      <c r="E8" s="87"/>
      <c r="F8" s="87"/>
      <c r="G8" s="1"/>
      <c r="H8" s="1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1"/>
      <c r="V8" s="1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</row>
    <row r="9" spans="1:35" ht="21" x14ac:dyDescent="0.25">
      <c r="B9" s="50">
        <v>2</v>
      </c>
      <c r="C9" s="50" t="str">
        <f>IF('คะแนนภาคเรียนที่ 1'!B9="","",'คะแนนภาคเรียนที่ 1'!B9)</f>
        <v/>
      </c>
      <c r="D9" s="50" t="str">
        <f>IF('คะแนนภาคเรียนที่ 1'!C9="","",'คะแนนภาคเรียนที่ 1'!C9)</f>
        <v/>
      </c>
      <c r="E9" s="87"/>
      <c r="F9" s="87"/>
      <c r="G9" s="1"/>
      <c r="H9" s="1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1"/>
      <c r="V9" s="1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</row>
    <row r="10" spans="1:35" ht="21" x14ac:dyDescent="0.25">
      <c r="B10" s="50">
        <v>3</v>
      </c>
      <c r="C10" s="50" t="str">
        <f>IF('คะแนนภาคเรียนที่ 1'!B10="","",'คะแนนภาคเรียนที่ 1'!B10)</f>
        <v/>
      </c>
      <c r="D10" s="50" t="str">
        <f>IF('คะแนนภาคเรียนที่ 1'!C10="","",'คะแนนภาคเรียนที่ 1'!C10)</f>
        <v/>
      </c>
      <c r="E10" s="87"/>
      <c r="F10" s="87"/>
      <c r="G10" s="1"/>
      <c r="H10" s="1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1"/>
      <c r="V10" s="1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</row>
    <row r="11" spans="1:35" ht="21" x14ac:dyDescent="0.25">
      <c r="B11" s="50">
        <v>4</v>
      </c>
      <c r="C11" s="50" t="str">
        <f>IF('คะแนนภาคเรียนที่ 1'!B11="","",'คะแนนภาคเรียนที่ 1'!B11)</f>
        <v/>
      </c>
      <c r="D11" s="50" t="str">
        <f>IF('คะแนนภาคเรียนที่ 1'!C11="","",'คะแนนภาคเรียนที่ 1'!C11)</f>
        <v/>
      </c>
      <c r="E11" s="87"/>
      <c r="F11" s="87"/>
      <c r="G11" s="1"/>
      <c r="H11" s="1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1"/>
      <c r="V11" s="1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</row>
    <row r="12" spans="1:35" ht="21" x14ac:dyDescent="0.25">
      <c r="B12" s="50">
        <v>5</v>
      </c>
      <c r="C12" s="50" t="str">
        <f>IF('คะแนนภาคเรียนที่ 1'!B12="","",'คะแนนภาคเรียนที่ 1'!B12)</f>
        <v/>
      </c>
      <c r="D12" s="50" t="str">
        <f>IF('คะแนนภาคเรียนที่ 1'!C12="","",'คะแนนภาคเรียนที่ 1'!C12)</f>
        <v/>
      </c>
      <c r="E12" s="87"/>
      <c r="F12" s="87"/>
      <c r="G12" s="1"/>
      <c r="H12" s="1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1"/>
      <c r="V12" s="1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</row>
    <row r="13" spans="1:35" ht="21" x14ac:dyDescent="0.25">
      <c r="B13" s="50">
        <v>6</v>
      </c>
      <c r="C13" s="50" t="str">
        <f>IF('คะแนนภาคเรียนที่ 1'!B13="","",'คะแนนภาคเรียนที่ 1'!B13)</f>
        <v/>
      </c>
      <c r="D13" s="50" t="str">
        <f>IF('คะแนนภาคเรียนที่ 1'!C13="","",'คะแนนภาคเรียนที่ 1'!C13)</f>
        <v/>
      </c>
      <c r="E13" s="87"/>
      <c r="F13" s="87"/>
      <c r="G13" s="1"/>
      <c r="H13" s="1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90"/>
      <c r="V13" s="90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</row>
    <row r="14" spans="1:35" ht="21" x14ac:dyDescent="0.25">
      <c r="B14" s="50">
        <v>7</v>
      </c>
      <c r="C14" s="50" t="str">
        <f>IF('คะแนนภาคเรียนที่ 1'!B14="","",'คะแนนภาคเรียนที่ 1'!B14)</f>
        <v/>
      </c>
      <c r="D14" s="50" t="str">
        <f>IF('คะแนนภาคเรียนที่ 1'!C14="","",'คะแนนภาคเรียนที่ 1'!C14)</f>
        <v/>
      </c>
      <c r="E14" s="87"/>
      <c r="F14" s="87"/>
      <c r="G14" s="1"/>
      <c r="H14" s="1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90"/>
      <c r="V14" s="90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</row>
    <row r="15" spans="1:35" ht="21" x14ac:dyDescent="0.25">
      <c r="B15" s="50">
        <v>8</v>
      </c>
      <c r="C15" s="50" t="str">
        <f>IF('คะแนนภาคเรียนที่ 1'!B15="","",'คะแนนภาคเรียนที่ 1'!B15)</f>
        <v/>
      </c>
      <c r="D15" s="50" t="str">
        <f>IF('คะแนนภาคเรียนที่ 1'!C15="","",'คะแนนภาคเรียนที่ 1'!C15)</f>
        <v/>
      </c>
      <c r="E15" s="87"/>
      <c r="F15" s="87"/>
      <c r="G15" s="1"/>
      <c r="H15" s="1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90"/>
      <c r="V15" s="90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</row>
    <row r="16" spans="1:35" ht="21" x14ac:dyDescent="0.25">
      <c r="B16" s="50">
        <v>9</v>
      </c>
      <c r="C16" s="50" t="str">
        <f>IF('คะแนนภาคเรียนที่ 1'!B16="","",'คะแนนภาคเรียนที่ 1'!B16)</f>
        <v/>
      </c>
      <c r="D16" s="50" t="str">
        <f>IF('คะแนนภาคเรียนที่ 1'!C16="","",'คะแนนภาคเรียนที่ 1'!C16)</f>
        <v/>
      </c>
      <c r="E16" s="87"/>
      <c r="F16" s="87"/>
      <c r="G16" s="1"/>
      <c r="H16" s="1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90"/>
      <c r="V16" s="90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</row>
    <row r="17" spans="2:35" ht="21" x14ac:dyDescent="0.25">
      <c r="B17" s="50">
        <v>10</v>
      </c>
      <c r="C17" s="50" t="str">
        <f>IF('คะแนนภาคเรียนที่ 1'!B17="","",'คะแนนภาคเรียนที่ 1'!B17)</f>
        <v/>
      </c>
      <c r="D17" s="50" t="str">
        <f>IF('คะแนนภาคเรียนที่ 1'!C17="","",'คะแนนภาคเรียนที่ 1'!C17)</f>
        <v/>
      </c>
      <c r="E17" s="87"/>
      <c r="F17" s="87"/>
      <c r="G17" s="1"/>
      <c r="H17" s="1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90"/>
      <c r="V17" s="90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</row>
    <row r="18" spans="2:35" ht="21" x14ac:dyDescent="0.25">
      <c r="B18" s="50">
        <v>11</v>
      </c>
      <c r="C18" s="50" t="str">
        <f>IF('คะแนนภาคเรียนที่ 1'!B18="","",'คะแนนภาคเรียนที่ 1'!B18)</f>
        <v/>
      </c>
      <c r="D18" s="50" t="str">
        <f>IF('คะแนนภาคเรียนที่ 1'!C18="","",'คะแนนภาคเรียนที่ 1'!C18)</f>
        <v/>
      </c>
      <c r="E18" s="87"/>
      <c r="F18" s="87"/>
      <c r="G18" s="1"/>
      <c r="H18" s="1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90"/>
      <c r="V18" s="90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</row>
    <row r="19" spans="2:35" ht="21" x14ac:dyDescent="0.25">
      <c r="B19" s="50">
        <v>12</v>
      </c>
      <c r="C19" s="50" t="str">
        <f>IF('คะแนนภาคเรียนที่ 1'!B19="","",'คะแนนภาคเรียนที่ 1'!B19)</f>
        <v/>
      </c>
      <c r="D19" s="50" t="str">
        <f>IF('คะแนนภาคเรียนที่ 1'!C19="","",'คะแนนภาคเรียนที่ 1'!C19)</f>
        <v/>
      </c>
      <c r="E19" s="87"/>
      <c r="F19" s="87"/>
      <c r="G19" s="1"/>
      <c r="H19" s="1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90"/>
      <c r="V19" s="90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2:35" ht="21" x14ac:dyDescent="0.25">
      <c r="B20" s="50">
        <v>13</v>
      </c>
      <c r="C20" s="50" t="str">
        <f>IF('คะแนนภาคเรียนที่ 1'!B20="","",'คะแนนภาคเรียนที่ 1'!B20)</f>
        <v/>
      </c>
      <c r="D20" s="50" t="str">
        <f>IF('คะแนนภาคเรียนที่ 1'!C20="","",'คะแนนภาคเรียนที่ 1'!C20)</f>
        <v/>
      </c>
      <c r="E20" s="87"/>
      <c r="F20" s="87"/>
      <c r="G20" s="1"/>
      <c r="H20" s="1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90"/>
      <c r="V20" s="90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2:35" ht="21" x14ac:dyDescent="0.25">
      <c r="B21" s="50">
        <v>14</v>
      </c>
      <c r="C21" s="50" t="str">
        <f>IF('คะแนนภาคเรียนที่ 1'!B21="","",'คะแนนภาคเรียนที่ 1'!B21)</f>
        <v/>
      </c>
      <c r="D21" s="50" t="str">
        <f>IF('คะแนนภาคเรียนที่ 1'!C21="","",'คะแนนภาคเรียนที่ 1'!C21)</f>
        <v/>
      </c>
      <c r="E21" s="87"/>
      <c r="F21" s="87"/>
      <c r="G21" s="1"/>
      <c r="H21" s="1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90"/>
      <c r="V21" s="90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2:35" ht="21" x14ac:dyDescent="0.25">
      <c r="B22" s="50">
        <v>15</v>
      </c>
      <c r="C22" s="50" t="str">
        <f>IF('คะแนนภาคเรียนที่ 1'!B22="","",'คะแนนภาคเรียนที่ 1'!B22)</f>
        <v/>
      </c>
      <c r="D22" s="50" t="str">
        <f>IF('คะแนนภาคเรียนที่ 1'!C22="","",'คะแนนภาคเรียนที่ 1'!C22)</f>
        <v/>
      </c>
      <c r="E22" s="87"/>
      <c r="F22" s="87"/>
      <c r="G22" s="1"/>
      <c r="H22" s="1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90"/>
      <c r="V22" s="90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2:35" ht="21" x14ac:dyDescent="0.25">
      <c r="B23" s="50">
        <v>16</v>
      </c>
      <c r="C23" s="50" t="str">
        <f>IF('คะแนนภาคเรียนที่ 1'!B23="","",'คะแนนภาคเรียนที่ 1'!B23)</f>
        <v/>
      </c>
      <c r="D23" s="50" t="str">
        <f>IF('คะแนนภาคเรียนที่ 1'!C23="","",'คะแนนภาคเรียนที่ 1'!C23)</f>
        <v/>
      </c>
      <c r="E23" s="87"/>
      <c r="F23" s="87"/>
      <c r="G23" s="1"/>
      <c r="H23" s="1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90"/>
      <c r="V23" s="90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2:35" ht="21" x14ac:dyDescent="0.25">
      <c r="B24" s="50">
        <v>17</v>
      </c>
      <c r="C24" s="50" t="str">
        <f>IF('คะแนนภาคเรียนที่ 1'!B24="","",'คะแนนภาคเรียนที่ 1'!B24)</f>
        <v/>
      </c>
      <c r="D24" s="50" t="str">
        <f>IF('คะแนนภาคเรียนที่ 1'!C24="","",'คะแนนภาคเรียนที่ 1'!C24)</f>
        <v/>
      </c>
      <c r="E24" s="87"/>
      <c r="F24" s="87"/>
      <c r="G24" s="1"/>
      <c r="H24" s="1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90"/>
      <c r="V24" s="90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2:35" ht="21" x14ac:dyDescent="0.25">
      <c r="B25" s="50">
        <v>18</v>
      </c>
      <c r="C25" s="50" t="str">
        <f>IF('คะแนนภาคเรียนที่ 1'!B25="","",'คะแนนภาคเรียนที่ 1'!B25)</f>
        <v/>
      </c>
      <c r="D25" s="50" t="str">
        <f>IF('คะแนนภาคเรียนที่ 1'!C25="","",'คะแนนภาคเรียนที่ 1'!C25)</f>
        <v/>
      </c>
      <c r="E25" s="87"/>
      <c r="F25" s="87"/>
      <c r="G25" s="1"/>
      <c r="H25" s="1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90"/>
      <c r="V25" s="90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</row>
    <row r="26" spans="2:35" ht="21" x14ac:dyDescent="0.25">
      <c r="B26" s="50">
        <v>19</v>
      </c>
      <c r="C26" s="50" t="str">
        <f>IF('คะแนนภาคเรียนที่ 1'!B26="","",'คะแนนภาคเรียนที่ 1'!B26)</f>
        <v/>
      </c>
      <c r="D26" s="50" t="str">
        <f>IF('คะแนนภาคเรียนที่ 1'!C26="","",'คะแนนภาคเรียนที่ 1'!C26)</f>
        <v/>
      </c>
      <c r="E26" s="87"/>
      <c r="F26" s="87"/>
      <c r="G26" s="1"/>
      <c r="H26" s="1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90"/>
      <c r="V26" s="90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2:35" ht="21" x14ac:dyDescent="0.25">
      <c r="B27" s="50">
        <v>20</v>
      </c>
      <c r="C27" s="50" t="str">
        <f>IF('คะแนนภาคเรียนที่ 1'!B27="","",'คะแนนภาคเรียนที่ 1'!B27)</f>
        <v/>
      </c>
      <c r="D27" s="50" t="str">
        <f>IF('คะแนนภาคเรียนที่ 1'!C27="","",'คะแนนภาคเรียนที่ 1'!C27)</f>
        <v/>
      </c>
      <c r="E27" s="87"/>
      <c r="F27" s="87"/>
      <c r="G27" s="1"/>
      <c r="H27" s="1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90"/>
      <c r="V27" s="90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</row>
    <row r="28" spans="2:35" ht="21" x14ac:dyDescent="0.25">
      <c r="B28" s="50">
        <v>21</v>
      </c>
      <c r="C28" s="50" t="str">
        <f>IF('คะแนนภาคเรียนที่ 1'!B28="","",'คะแนนภาคเรียนที่ 1'!B28)</f>
        <v/>
      </c>
      <c r="D28" s="50" t="str">
        <f>IF('คะแนนภาคเรียนที่ 1'!C28="","",'คะแนนภาคเรียนที่ 1'!C28)</f>
        <v/>
      </c>
      <c r="E28" s="87"/>
      <c r="F28" s="87"/>
      <c r="G28" s="1"/>
      <c r="H28" s="1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90"/>
      <c r="V28" s="90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</row>
    <row r="29" spans="2:35" ht="21" x14ac:dyDescent="0.25">
      <c r="B29" s="50">
        <v>22</v>
      </c>
      <c r="C29" s="50" t="str">
        <f>IF('คะแนนภาคเรียนที่ 1'!B29="","",'คะแนนภาคเรียนที่ 1'!B29)</f>
        <v/>
      </c>
      <c r="D29" s="50" t="str">
        <f>IF('คะแนนภาคเรียนที่ 1'!C29="","",'คะแนนภาคเรียนที่ 1'!C29)</f>
        <v/>
      </c>
      <c r="E29" s="87"/>
      <c r="F29" s="87"/>
      <c r="G29" s="1"/>
      <c r="H29" s="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90"/>
      <c r="V29" s="90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</row>
    <row r="30" spans="2:35" ht="21" x14ac:dyDescent="0.25">
      <c r="B30" s="50">
        <v>23</v>
      </c>
      <c r="C30" s="50" t="str">
        <f>IF('คะแนนภาคเรียนที่ 1'!B30="","",'คะแนนภาคเรียนที่ 1'!B30)</f>
        <v/>
      </c>
      <c r="D30" s="50" t="str">
        <f>IF('คะแนนภาคเรียนที่ 1'!C30="","",'คะแนนภาคเรียนที่ 1'!C30)</f>
        <v/>
      </c>
      <c r="E30" s="87"/>
      <c r="F30" s="87"/>
      <c r="G30" s="1"/>
      <c r="H30" s="1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90"/>
      <c r="V30" s="90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</row>
    <row r="31" spans="2:35" ht="21" x14ac:dyDescent="0.25">
      <c r="B31" s="50">
        <v>24</v>
      </c>
      <c r="C31" s="50" t="str">
        <f>IF('คะแนนภาคเรียนที่ 1'!B31="","",'คะแนนภาคเรียนที่ 1'!B31)</f>
        <v/>
      </c>
      <c r="D31" s="50" t="str">
        <f>IF('คะแนนภาคเรียนที่ 1'!C31="","",'คะแนนภาคเรียนที่ 1'!C31)</f>
        <v/>
      </c>
      <c r="E31" s="87"/>
      <c r="F31" s="87"/>
      <c r="G31" s="1"/>
      <c r="H31" s="1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90"/>
      <c r="V31" s="90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2:35" ht="21" x14ac:dyDescent="0.25">
      <c r="B32" s="50">
        <v>25</v>
      </c>
      <c r="C32" s="50" t="str">
        <f>IF('คะแนนภาคเรียนที่ 1'!B32="","",'คะแนนภาคเรียนที่ 1'!B32)</f>
        <v/>
      </c>
      <c r="D32" s="50" t="str">
        <f>IF('คะแนนภาคเรียนที่ 1'!C32="","",'คะแนนภาคเรียนที่ 1'!C32)</f>
        <v/>
      </c>
      <c r="E32" s="87"/>
      <c r="F32" s="87"/>
      <c r="G32" s="1"/>
      <c r="H32" s="1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90"/>
      <c r="V32" s="90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</row>
    <row r="33" spans="2:35" ht="21" x14ac:dyDescent="0.25">
      <c r="B33" s="50">
        <v>26</v>
      </c>
      <c r="C33" s="50" t="str">
        <f>IF('คะแนนภาคเรียนที่ 1'!B33="","",'คะแนนภาคเรียนที่ 1'!B33)</f>
        <v/>
      </c>
      <c r="D33" s="50" t="str">
        <f>IF('คะแนนภาคเรียนที่ 1'!C33="","",'คะแนนภาคเรียนที่ 1'!C33)</f>
        <v/>
      </c>
      <c r="E33" s="87"/>
      <c r="F33" s="87"/>
      <c r="G33" s="1"/>
      <c r="H33" s="1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90"/>
      <c r="V33" s="90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2:35" ht="21" x14ac:dyDescent="0.25">
      <c r="B34" s="50">
        <v>27</v>
      </c>
      <c r="C34" s="50" t="str">
        <f>IF('คะแนนภาคเรียนที่ 1'!B34="","",'คะแนนภาคเรียนที่ 1'!B34)</f>
        <v/>
      </c>
      <c r="D34" s="50" t="str">
        <f>IF('คะแนนภาคเรียนที่ 1'!C34="","",'คะแนนภาคเรียนที่ 1'!C34)</f>
        <v/>
      </c>
      <c r="E34" s="87"/>
      <c r="F34" s="87"/>
      <c r="G34" s="1"/>
      <c r="H34" s="1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90"/>
      <c r="V34" s="90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2:35" ht="21" x14ac:dyDescent="0.25">
      <c r="B35" s="50">
        <v>28</v>
      </c>
      <c r="C35" s="50" t="str">
        <f>IF('คะแนนภาคเรียนที่ 1'!B35="","",'คะแนนภาคเรียนที่ 1'!B35)</f>
        <v/>
      </c>
      <c r="D35" s="50" t="str">
        <f>IF('คะแนนภาคเรียนที่ 1'!C35="","",'คะแนนภาคเรียนที่ 1'!C35)</f>
        <v/>
      </c>
      <c r="E35" s="87"/>
      <c r="F35" s="87"/>
      <c r="G35" s="1"/>
      <c r="H35" s="1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90"/>
      <c r="V35" s="90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</row>
    <row r="36" spans="2:35" ht="21" x14ac:dyDescent="0.25">
      <c r="B36" s="50">
        <v>29</v>
      </c>
      <c r="C36" s="50" t="str">
        <f>IF('คะแนนภาคเรียนที่ 1'!B36="","",'คะแนนภาคเรียนที่ 1'!B36)</f>
        <v/>
      </c>
      <c r="D36" s="50" t="str">
        <f>IF('คะแนนภาคเรียนที่ 1'!C36="","",'คะแนนภาคเรียนที่ 1'!C36)</f>
        <v/>
      </c>
      <c r="E36" s="87"/>
      <c r="F36" s="87"/>
      <c r="G36" s="1"/>
      <c r="H36" s="1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90"/>
      <c r="V36" s="90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</row>
    <row r="37" spans="2:35" ht="21" x14ac:dyDescent="0.25">
      <c r="B37" s="50">
        <v>30</v>
      </c>
      <c r="C37" s="50" t="str">
        <f>IF('คะแนนภาคเรียนที่ 1'!B37="","",'คะแนนภาคเรียนที่ 1'!B37)</f>
        <v/>
      </c>
      <c r="D37" s="50" t="str">
        <f>IF('คะแนนภาคเรียนที่ 1'!C37="","",'คะแนนภาคเรียนที่ 1'!C37)</f>
        <v/>
      </c>
      <c r="E37" s="87"/>
      <c r="F37" s="87"/>
      <c r="G37" s="1"/>
      <c r="H37" s="1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90"/>
      <c r="V37" s="90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</row>
    <row r="38" spans="2:35" ht="21" x14ac:dyDescent="0.25">
      <c r="B38" s="50">
        <v>31</v>
      </c>
      <c r="C38" s="50" t="str">
        <f>IF('คะแนนภาคเรียนที่ 1'!B38="","",'คะแนนภาคเรียนที่ 1'!B38)</f>
        <v/>
      </c>
      <c r="D38" s="50" t="str">
        <f>IF('คะแนนภาคเรียนที่ 1'!C38="","",'คะแนนภาคเรียนที่ 1'!C38)</f>
        <v/>
      </c>
      <c r="E38" s="87"/>
      <c r="F38" s="87"/>
      <c r="G38" s="1"/>
      <c r="H38" s="1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90"/>
      <c r="V38" s="90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</row>
    <row r="39" spans="2:35" ht="21" x14ac:dyDescent="0.25">
      <c r="B39" s="50">
        <v>32</v>
      </c>
      <c r="C39" s="50" t="str">
        <f>IF('คะแนนภาคเรียนที่ 1'!B39="","",'คะแนนภาคเรียนที่ 1'!B39)</f>
        <v/>
      </c>
      <c r="D39" s="50" t="str">
        <f>IF('คะแนนภาคเรียนที่ 1'!C39="","",'คะแนนภาคเรียนที่ 1'!C39)</f>
        <v/>
      </c>
      <c r="E39" s="87"/>
      <c r="F39" s="87"/>
      <c r="G39" s="1"/>
      <c r="H39" s="1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90"/>
      <c r="V39" s="90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</row>
    <row r="40" spans="2:35" ht="21" x14ac:dyDescent="0.25">
      <c r="B40" s="50">
        <v>33</v>
      </c>
      <c r="C40" s="50" t="str">
        <f>IF('คะแนนภาคเรียนที่ 1'!B40="","",'คะแนนภาคเรียนที่ 1'!B40)</f>
        <v/>
      </c>
      <c r="D40" s="50" t="str">
        <f>IF('คะแนนภาคเรียนที่ 1'!C40="","",'คะแนนภาคเรียนที่ 1'!C40)</f>
        <v/>
      </c>
      <c r="E40" s="87"/>
      <c r="F40" s="87"/>
      <c r="G40" s="1"/>
      <c r="H40" s="1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90"/>
      <c r="V40" s="90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</row>
    <row r="41" spans="2:35" ht="21" x14ac:dyDescent="0.25">
      <c r="B41" s="50">
        <v>34</v>
      </c>
      <c r="C41" s="50" t="str">
        <f>IF('คะแนนภาคเรียนที่ 1'!B41="","",'คะแนนภาคเรียนที่ 1'!B41)</f>
        <v/>
      </c>
      <c r="D41" s="50" t="str">
        <f>IF('คะแนนภาคเรียนที่ 1'!C41="","",'คะแนนภาคเรียนที่ 1'!C41)</f>
        <v/>
      </c>
      <c r="E41" s="87"/>
      <c r="F41" s="87"/>
      <c r="G41" s="1"/>
      <c r="H41" s="1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90"/>
      <c r="V41" s="90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</row>
    <row r="42" spans="2:35" ht="21" x14ac:dyDescent="0.25">
      <c r="B42" s="50">
        <v>35</v>
      </c>
      <c r="C42" s="50" t="str">
        <f>IF('คะแนนภาคเรียนที่ 1'!B42="","",'คะแนนภาคเรียนที่ 1'!B42)</f>
        <v/>
      </c>
      <c r="D42" s="50" t="str">
        <f>IF('คะแนนภาคเรียนที่ 1'!C42="","",'คะแนนภาคเรียนที่ 1'!C42)</f>
        <v/>
      </c>
      <c r="E42" s="87"/>
      <c r="F42" s="87"/>
      <c r="G42" s="1"/>
      <c r="H42" s="1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90"/>
      <c r="V42" s="90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</row>
    <row r="43" spans="2:35" ht="21" x14ac:dyDescent="0.25">
      <c r="B43" s="50">
        <v>36</v>
      </c>
      <c r="C43" s="50" t="str">
        <f>IF('คะแนนภาคเรียนที่ 1'!B43="","",'คะแนนภาคเรียนที่ 1'!B43)</f>
        <v/>
      </c>
      <c r="D43" s="50" t="str">
        <f>IF('คะแนนภาคเรียนที่ 1'!C43="","",'คะแนนภาคเรียนที่ 1'!C43)</f>
        <v/>
      </c>
      <c r="E43" s="87"/>
      <c r="F43" s="87"/>
      <c r="G43" s="1"/>
      <c r="H43" s="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90"/>
      <c r="V43" s="90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</row>
    <row r="44" spans="2:35" ht="21" x14ac:dyDescent="0.25">
      <c r="B44" s="50">
        <v>37</v>
      </c>
      <c r="C44" s="50" t="str">
        <f>IF('คะแนนภาคเรียนที่ 1'!B44="","",'คะแนนภาคเรียนที่ 1'!B44)</f>
        <v/>
      </c>
      <c r="D44" s="50" t="str">
        <f>IF('คะแนนภาคเรียนที่ 1'!C44="","",'คะแนนภาคเรียนที่ 1'!C44)</f>
        <v/>
      </c>
      <c r="E44" s="87"/>
      <c r="F44" s="87"/>
      <c r="G44" s="1"/>
      <c r="H44" s="1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90"/>
      <c r="V44" s="90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</row>
    <row r="45" spans="2:35" ht="21" x14ac:dyDescent="0.25">
      <c r="B45" s="50">
        <v>38</v>
      </c>
      <c r="C45" s="50" t="str">
        <f>IF('คะแนนภาคเรียนที่ 1'!B45="","",'คะแนนภาคเรียนที่ 1'!B45)</f>
        <v/>
      </c>
      <c r="D45" s="50" t="str">
        <f>IF('คะแนนภาคเรียนที่ 1'!C45="","",'คะแนนภาคเรียนที่ 1'!C45)</f>
        <v/>
      </c>
      <c r="E45" s="87"/>
      <c r="F45" s="87"/>
      <c r="G45" s="1"/>
      <c r="H45" s="1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90"/>
      <c r="V45" s="90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</row>
    <row r="46" spans="2:35" ht="21" x14ac:dyDescent="0.25">
      <c r="B46" s="50">
        <v>39</v>
      </c>
      <c r="C46" s="50" t="str">
        <f>IF('คะแนนภาคเรียนที่ 1'!B46="","",'คะแนนภาคเรียนที่ 1'!B46)</f>
        <v/>
      </c>
      <c r="D46" s="50" t="str">
        <f>IF('คะแนนภาคเรียนที่ 1'!C46="","",'คะแนนภาคเรียนที่ 1'!C46)</f>
        <v/>
      </c>
      <c r="E46" s="87"/>
      <c r="F46" s="87"/>
      <c r="G46" s="1"/>
      <c r="H46" s="1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90"/>
      <c r="V46" s="90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</row>
    <row r="47" spans="2:35" ht="21" x14ac:dyDescent="0.25">
      <c r="B47" s="50">
        <v>40</v>
      </c>
      <c r="C47" s="50" t="str">
        <f>IF('คะแนนภาคเรียนที่ 1'!B47="","",'คะแนนภาคเรียนที่ 1'!B47)</f>
        <v/>
      </c>
      <c r="D47" s="50" t="str">
        <f>IF('คะแนนภาคเรียนที่ 1'!C47="","",'คะแนนภาคเรียนที่ 1'!C47)</f>
        <v/>
      </c>
      <c r="E47" s="87"/>
      <c r="F47" s="87"/>
      <c r="G47" s="1"/>
      <c r="H47" s="1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90"/>
      <c r="V47" s="90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</row>
    <row r="48" spans="2:35" ht="21" x14ac:dyDescent="0.25">
      <c r="B48" s="50">
        <v>41</v>
      </c>
      <c r="C48" s="50" t="str">
        <f>IF('คะแนนภาคเรียนที่ 1'!B48="","",'คะแนนภาคเรียนที่ 1'!B48)</f>
        <v/>
      </c>
      <c r="D48" s="50" t="str">
        <f>IF('คะแนนภาคเรียนที่ 1'!C48="","",'คะแนนภาคเรียนที่ 1'!C48)</f>
        <v/>
      </c>
      <c r="E48" s="87"/>
      <c r="F48" s="87"/>
      <c r="G48" s="1"/>
      <c r="H48" s="1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90"/>
      <c r="V48" s="90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</row>
    <row r="49" spans="2:35" ht="21" x14ac:dyDescent="0.25">
      <c r="B49" s="50">
        <v>42</v>
      </c>
      <c r="C49" s="50" t="str">
        <f>IF('คะแนนภาคเรียนที่ 1'!B49="","",'คะแนนภาคเรียนที่ 1'!B49)</f>
        <v/>
      </c>
      <c r="D49" s="50" t="str">
        <f>IF('คะแนนภาคเรียนที่ 1'!C49="","",'คะแนนภาคเรียนที่ 1'!C49)</f>
        <v/>
      </c>
      <c r="E49" s="87"/>
      <c r="F49" s="87"/>
      <c r="G49" s="1"/>
      <c r="H49" s="1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90"/>
      <c r="V49" s="90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</row>
    <row r="50" spans="2:35" ht="21" x14ac:dyDescent="0.25">
      <c r="B50" s="50">
        <v>43</v>
      </c>
      <c r="C50" s="50" t="str">
        <f>IF('คะแนนภาคเรียนที่ 1'!B50="","",'คะแนนภาคเรียนที่ 1'!B50)</f>
        <v/>
      </c>
      <c r="D50" s="50" t="str">
        <f>IF('คะแนนภาคเรียนที่ 1'!C50="","",'คะแนนภาคเรียนที่ 1'!C50)</f>
        <v/>
      </c>
      <c r="E50" s="87"/>
      <c r="F50" s="87"/>
      <c r="G50" s="1"/>
      <c r="H50" s="1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90"/>
      <c r="V50" s="90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</row>
    <row r="51" spans="2:35" ht="21" x14ac:dyDescent="0.25">
      <c r="B51" s="50">
        <v>44</v>
      </c>
      <c r="C51" s="50" t="str">
        <f>IF('คะแนนภาคเรียนที่ 1'!B51="","",'คะแนนภาคเรียนที่ 1'!B51)</f>
        <v/>
      </c>
      <c r="D51" s="50" t="str">
        <f>IF('คะแนนภาคเรียนที่ 1'!C51="","",'คะแนนภาคเรียนที่ 1'!C51)</f>
        <v/>
      </c>
      <c r="E51" s="87"/>
      <c r="F51" s="87"/>
      <c r="G51" s="1"/>
      <c r="H51" s="1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90"/>
      <c r="V51" s="90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</row>
    <row r="52" spans="2:35" ht="21" x14ac:dyDescent="0.25">
      <c r="B52" s="50">
        <v>45</v>
      </c>
      <c r="C52" s="50" t="str">
        <f>IF('คะแนนภาคเรียนที่ 1'!B52="","",'คะแนนภาคเรียนที่ 1'!B52)</f>
        <v/>
      </c>
      <c r="D52" s="50" t="str">
        <f>IF('คะแนนภาคเรียนที่ 1'!C52="","",'คะแนนภาคเรียนที่ 1'!C52)</f>
        <v/>
      </c>
      <c r="E52" s="87"/>
      <c r="F52" s="87"/>
      <c r="G52" s="1"/>
      <c r="H52" s="1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90"/>
      <c r="V52" s="90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</row>
    <row r="53" spans="2:35" ht="21" x14ac:dyDescent="0.25">
      <c r="B53" s="50">
        <v>46</v>
      </c>
      <c r="C53" s="50" t="str">
        <f>IF('คะแนนภาคเรียนที่ 1'!B53="","",'คะแนนภาคเรียนที่ 1'!B53)</f>
        <v/>
      </c>
      <c r="D53" s="50" t="str">
        <f>IF('คะแนนภาคเรียนที่ 1'!C53="","",'คะแนนภาคเรียนที่ 1'!C53)</f>
        <v/>
      </c>
      <c r="E53" s="87"/>
      <c r="F53" s="87"/>
      <c r="G53" s="1"/>
      <c r="H53" s="1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90"/>
      <c r="V53" s="90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</row>
    <row r="54" spans="2:35" ht="21" x14ac:dyDescent="0.25">
      <c r="B54" s="50">
        <v>47</v>
      </c>
      <c r="C54" s="50" t="str">
        <f>IF('คะแนนภาคเรียนที่ 1'!B54="","",'คะแนนภาคเรียนที่ 1'!B54)</f>
        <v/>
      </c>
      <c r="D54" s="50" t="str">
        <f>IF('คะแนนภาคเรียนที่ 1'!C54="","",'คะแนนภาคเรียนที่ 1'!C54)</f>
        <v/>
      </c>
      <c r="E54" s="87"/>
      <c r="F54" s="87"/>
      <c r="G54" s="1"/>
      <c r="H54" s="1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90"/>
      <c r="V54" s="90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</row>
    <row r="55" spans="2:35" ht="21" x14ac:dyDescent="0.25">
      <c r="B55" s="50">
        <v>48</v>
      </c>
      <c r="C55" s="50" t="str">
        <f>IF('คะแนนภาคเรียนที่ 1'!B55="","",'คะแนนภาคเรียนที่ 1'!B55)</f>
        <v/>
      </c>
      <c r="D55" s="50" t="str">
        <f>IF('คะแนนภาคเรียนที่ 1'!C55="","",'คะแนนภาคเรียนที่ 1'!C55)</f>
        <v/>
      </c>
      <c r="E55" s="87"/>
      <c r="F55" s="87"/>
      <c r="G55" s="1"/>
      <c r="H55" s="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90"/>
      <c r="V55" s="90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2:35" ht="21" x14ac:dyDescent="0.25">
      <c r="B56" s="50">
        <v>49</v>
      </c>
      <c r="C56" s="50" t="str">
        <f>IF('คะแนนภาคเรียนที่ 1'!B56="","",'คะแนนภาคเรียนที่ 1'!B56)</f>
        <v/>
      </c>
      <c r="D56" s="50" t="str">
        <f>IF('คะแนนภาคเรียนที่ 1'!C56="","",'คะแนนภาคเรียนที่ 1'!C56)</f>
        <v/>
      </c>
      <c r="E56" s="87"/>
      <c r="F56" s="87"/>
      <c r="G56" s="1"/>
      <c r="H56" s="1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90"/>
      <c r="V56" s="90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</row>
    <row r="57" spans="2:35" ht="21" x14ac:dyDescent="0.25">
      <c r="B57" s="50">
        <v>50</v>
      </c>
      <c r="C57" s="50" t="str">
        <f>IF('คะแนนภาคเรียนที่ 1'!B57="","",'คะแนนภาคเรียนที่ 1'!B57)</f>
        <v/>
      </c>
      <c r="D57" s="50" t="str">
        <f>IF('คะแนนภาคเรียนที่ 1'!C57="","",'คะแนนภาคเรียนที่ 1'!C57)</f>
        <v/>
      </c>
      <c r="E57" s="87"/>
      <c r="F57" s="87"/>
      <c r="G57" s="1"/>
      <c r="H57" s="1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90"/>
      <c r="V57" s="90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</row>
    <row r="58" spans="2:35" ht="21" x14ac:dyDescent="0.25">
      <c r="B58" s="50">
        <v>51</v>
      </c>
      <c r="C58" s="50" t="str">
        <f>IF('คะแนนภาคเรียนที่ 1'!B58="","",'คะแนนภาคเรียนที่ 1'!B58)</f>
        <v/>
      </c>
      <c r="D58" s="50" t="str">
        <f>IF('คะแนนภาคเรียนที่ 1'!C58="","",'คะแนนภาคเรียนที่ 1'!C58)</f>
        <v/>
      </c>
      <c r="E58" s="89"/>
      <c r="F58" s="89"/>
      <c r="G58" s="90"/>
      <c r="H58" s="90"/>
      <c r="I58" s="89"/>
      <c r="J58" s="89"/>
      <c r="K58" s="89"/>
      <c r="L58" s="89"/>
      <c r="M58" s="89"/>
      <c r="N58" s="89"/>
      <c r="O58" s="87"/>
      <c r="P58" s="87"/>
      <c r="Q58" s="87"/>
      <c r="R58" s="87"/>
      <c r="S58" s="87"/>
      <c r="T58" s="87"/>
      <c r="U58" s="90"/>
      <c r="V58" s="90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</row>
    <row r="59" spans="2:35" ht="21" x14ac:dyDescent="0.25">
      <c r="B59" s="50">
        <v>52</v>
      </c>
      <c r="C59" s="50" t="str">
        <f>IF('คะแนนภาคเรียนที่ 1'!B59="","",'คะแนนภาคเรียนที่ 1'!B59)</f>
        <v/>
      </c>
      <c r="D59" s="50" t="str">
        <f>IF('คะแนนภาคเรียนที่ 1'!C59="","",'คะแนนภาคเรียนที่ 1'!C59)</f>
        <v/>
      </c>
      <c r="E59" s="89"/>
      <c r="F59" s="89"/>
      <c r="G59" s="90"/>
      <c r="H59" s="90"/>
      <c r="I59" s="89"/>
      <c r="J59" s="89"/>
      <c r="K59" s="89"/>
      <c r="L59" s="89"/>
      <c r="M59" s="89"/>
      <c r="N59" s="89"/>
      <c r="O59" s="87"/>
      <c r="P59" s="87"/>
      <c r="Q59" s="87"/>
      <c r="R59" s="87"/>
      <c r="S59" s="87"/>
      <c r="T59" s="87"/>
      <c r="U59" s="90"/>
      <c r="V59" s="90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</row>
    <row r="60" spans="2:35" ht="21" x14ac:dyDescent="0.25">
      <c r="B60" s="50">
        <v>53</v>
      </c>
      <c r="C60" s="50" t="str">
        <f>IF('คะแนนภาคเรียนที่ 1'!B60="","",'คะแนนภาคเรียนที่ 1'!B60)</f>
        <v/>
      </c>
      <c r="D60" s="50" t="str">
        <f>IF('คะแนนภาคเรียนที่ 1'!C60="","",'คะแนนภาคเรียนที่ 1'!C60)</f>
        <v/>
      </c>
      <c r="E60" s="89"/>
      <c r="F60" s="89"/>
      <c r="G60" s="90"/>
      <c r="H60" s="90"/>
      <c r="I60" s="89"/>
      <c r="J60" s="89"/>
      <c r="K60" s="89"/>
      <c r="L60" s="89"/>
      <c r="M60" s="89"/>
      <c r="N60" s="89"/>
      <c r="O60" s="87"/>
      <c r="P60" s="87"/>
      <c r="Q60" s="87"/>
      <c r="R60" s="87"/>
      <c r="S60" s="87"/>
      <c r="T60" s="87"/>
      <c r="U60" s="90"/>
      <c r="V60" s="90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</row>
    <row r="61" spans="2:35" ht="21" x14ac:dyDescent="0.25">
      <c r="B61" s="50">
        <v>54</v>
      </c>
      <c r="C61" s="50" t="str">
        <f>IF('คะแนนภาคเรียนที่ 1'!B61="","",'คะแนนภาคเรียนที่ 1'!B61)</f>
        <v/>
      </c>
      <c r="D61" s="50" t="str">
        <f>IF('คะแนนภาคเรียนที่ 1'!C61="","",'คะแนนภาคเรียนที่ 1'!C61)</f>
        <v/>
      </c>
      <c r="E61" s="89"/>
      <c r="F61" s="89"/>
      <c r="G61" s="90"/>
      <c r="H61" s="90"/>
      <c r="I61" s="89"/>
      <c r="J61" s="89"/>
      <c r="K61" s="89"/>
      <c r="L61" s="89"/>
      <c r="M61" s="89"/>
      <c r="N61" s="89"/>
      <c r="O61" s="87"/>
      <c r="P61" s="87"/>
      <c r="Q61" s="87"/>
      <c r="R61" s="87"/>
      <c r="S61" s="87"/>
      <c r="T61" s="87"/>
      <c r="U61" s="90"/>
      <c r="V61" s="90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</row>
    <row r="62" spans="2:35" ht="21" x14ac:dyDescent="0.25">
      <c r="B62" s="50">
        <v>55</v>
      </c>
      <c r="C62" s="50" t="str">
        <f>IF('คะแนนภาคเรียนที่ 1'!B62="","",'คะแนนภาคเรียนที่ 1'!B62)</f>
        <v/>
      </c>
      <c r="D62" s="50" t="str">
        <f>IF('คะแนนภาคเรียนที่ 1'!C62="","",'คะแนนภาคเรียนที่ 1'!C62)</f>
        <v/>
      </c>
      <c r="E62" s="89"/>
      <c r="F62" s="89"/>
      <c r="G62" s="90"/>
      <c r="H62" s="90"/>
      <c r="I62" s="89"/>
      <c r="J62" s="89"/>
      <c r="K62" s="89"/>
      <c r="L62" s="89"/>
      <c r="M62" s="89"/>
      <c r="N62" s="89"/>
      <c r="O62" s="87"/>
      <c r="P62" s="87"/>
      <c r="Q62" s="87"/>
      <c r="R62" s="87"/>
      <c r="S62" s="87"/>
      <c r="T62" s="87"/>
      <c r="U62" s="90"/>
      <c r="V62" s="90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</row>
  </sheetData>
  <sheetProtection algorithmName="SHA-512" hashValue="zZZZE2HowsYUPavXe2fed/+EoVykYyYd5j188mobVgNqgmK5HMMYHUUEmjunVQ5oxUFaWy1NxkgvYrF2ZfEQwg==" saltValue="zcPbWY64x9B7Y6ac7PyV0A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1DD7A4C9-DBB4-4608-8717-BE23582A8C99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E58" sqref="E58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91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6" t="s">
        <v>2</v>
      </c>
      <c r="C5" s="147" t="s">
        <v>3</v>
      </c>
      <c r="D5" s="146" t="s">
        <v>40</v>
      </c>
      <c r="E5" s="16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93">
        <v>1</v>
      </c>
      <c r="C8" s="94" t="str">
        <f>IF('คะแนนภาคเรียนที่ 1'!B8="","",'คะแนนภาคเรียนที่ 1'!B8)</f>
        <v/>
      </c>
      <c r="D8" s="94" t="str">
        <f>IF('คะแนนภาคเรียนที่ 1'!C8="","",'คะแนนภาคเรียนที่ 1'!C8)</f>
        <v/>
      </c>
      <c r="E8" s="95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94">
        <v>2</v>
      </c>
      <c r="C9" s="94" t="str">
        <f>IF('คะแนนภาคเรียนที่ 1'!B9="","",'คะแนนภาคเรียนที่ 1'!B9)</f>
        <v/>
      </c>
      <c r="D9" s="94" t="str">
        <f>IF('คะแนนภาคเรียนที่ 1'!C9="","",'คะแนนภาคเรียนที่ 1'!C9)</f>
        <v/>
      </c>
      <c r="E9" s="9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94">
        <v>3</v>
      </c>
      <c r="C10" s="94" t="str">
        <f>IF('คะแนนภาคเรียนที่ 1'!B10="","",'คะแนนภาคเรียนที่ 1'!B10)</f>
        <v/>
      </c>
      <c r="D10" s="94" t="str">
        <f>IF('คะแนนภาคเรียนที่ 1'!C10="","",'คะแนนภาคเรียนที่ 1'!C10)</f>
        <v/>
      </c>
      <c r="E10" s="95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94">
        <v>4</v>
      </c>
      <c r="C11" s="94" t="str">
        <f>IF('คะแนนภาคเรียนที่ 1'!B11="","",'คะแนนภาคเรียนที่ 1'!B11)</f>
        <v/>
      </c>
      <c r="D11" s="94" t="str">
        <f>IF('คะแนนภาคเรียนที่ 1'!C11="","",'คะแนนภาคเรียนที่ 1'!C11)</f>
        <v/>
      </c>
      <c r="E11" s="95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94">
        <v>5</v>
      </c>
      <c r="C12" s="94" t="str">
        <f>IF('คะแนนภาคเรียนที่ 1'!B12="","",'คะแนนภาคเรียนที่ 1'!B12)</f>
        <v/>
      </c>
      <c r="D12" s="94" t="str">
        <f>IF('คะแนนภาคเรียนที่ 1'!C12="","",'คะแนนภาคเรียนที่ 1'!C12)</f>
        <v/>
      </c>
      <c r="E12" s="9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94">
        <v>6</v>
      </c>
      <c r="C13" s="94" t="str">
        <f>IF('คะแนนภาคเรียนที่ 1'!B13="","",'คะแนนภาคเรียนที่ 1'!B13)</f>
        <v/>
      </c>
      <c r="D13" s="94" t="str">
        <f>IF('คะแนนภาคเรียนที่ 1'!C13="","",'คะแนนภาคเรียนที่ 1'!C13)</f>
        <v/>
      </c>
      <c r="E13" s="9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94">
        <v>7</v>
      </c>
      <c r="C14" s="94" t="str">
        <f>IF('คะแนนภาคเรียนที่ 1'!B14="","",'คะแนนภาคเรียนที่ 1'!B14)</f>
        <v/>
      </c>
      <c r="D14" s="94" t="str">
        <f>IF('คะแนนภาคเรียนที่ 1'!C14="","",'คะแนนภาคเรียนที่ 1'!C14)</f>
        <v/>
      </c>
      <c r="E14" s="95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94">
        <v>8</v>
      </c>
      <c r="C15" s="94" t="str">
        <f>IF('คะแนนภาคเรียนที่ 1'!B15="","",'คะแนนภาคเรียนที่ 1'!B15)</f>
        <v/>
      </c>
      <c r="D15" s="94" t="str">
        <f>IF('คะแนนภาคเรียนที่ 1'!C15="","",'คะแนนภาคเรียนที่ 1'!C15)</f>
        <v/>
      </c>
      <c r="E15" s="95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94">
        <v>9</v>
      </c>
      <c r="C16" s="94" t="str">
        <f>IF('คะแนนภาคเรียนที่ 1'!B16="","",'คะแนนภาคเรียนที่ 1'!B16)</f>
        <v/>
      </c>
      <c r="D16" s="94" t="str">
        <f>IF('คะแนนภาคเรียนที่ 1'!C16="","",'คะแนนภาคเรียนที่ 1'!C16)</f>
        <v/>
      </c>
      <c r="E16" s="95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94">
        <v>10</v>
      </c>
      <c r="C17" s="94" t="str">
        <f>IF('คะแนนภาคเรียนที่ 1'!B17="","",'คะแนนภาคเรียนที่ 1'!B17)</f>
        <v/>
      </c>
      <c r="D17" s="94" t="str">
        <f>IF('คะแนนภาคเรียนที่ 1'!C17="","",'คะแนนภาคเรียนที่ 1'!C17)</f>
        <v/>
      </c>
      <c r="E17" s="95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94">
        <v>11</v>
      </c>
      <c r="C18" s="94" t="str">
        <f>IF('คะแนนภาคเรียนที่ 1'!B18="","",'คะแนนภาคเรียนที่ 1'!B18)</f>
        <v/>
      </c>
      <c r="D18" s="94" t="str">
        <f>IF('คะแนนภาคเรียนที่ 1'!C18="","",'คะแนนภาคเรียนที่ 1'!C18)</f>
        <v/>
      </c>
      <c r="E18" s="95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94">
        <v>12</v>
      </c>
      <c r="C19" s="94" t="str">
        <f>IF('คะแนนภาคเรียนที่ 1'!B19="","",'คะแนนภาคเรียนที่ 1'!B19)</f>
        <v/>
      </c>
      <c r="D19" s="94" t="str">
        <f>IF('คะแนนภาคเรียนที่ 1'!C19="","",'คะแนนภาคเรียนที่ 1'!C19)</f>
        <v/>
      </c>
      <c r="E19" s="95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94">
        <v>13</v>
      </c>
      <c r="C20" s="94" t="str">
        <f>IF('คะแนนภาคเรียนที่ 1'!B20="","",'คะแนนภาคเรียนที่ 1'!B20)</f>
        <v/>
      </c>
      <c r="D20" s="94" t="str">
        <f>IF('คะแนนภาคเรียนที่ 1'!C20="","",'คะแนนภาคเรียนที่ 1'!C20)</f>
        <v/>
      </c>
      <c r="E20" s="95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94">
        <v>14</v>
      </c>
      <c r="C21" s="94" t="str">
        <f>IF('คะแนนภาคเรียนที่ 1'!B21="","",'คะแนนภาคเรียนที่ 1'!B21)</f>
        <v/>
      </c>
      <c r="D21" s="94" t="str">
        <f>IF('คะแนนภาคเรียนที่ 1'!C21="","",'คะแนนภาคเรียนที่ 1'!C21)</f>
        <v/>
      </c>
      <c r="E21" s="95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94">
        <v>15</v>
      </c>
      <c r="C22" s="94" t="str">
        <f>IF('คะแนนภาคเรียนที่ 1'!B22="","",'คะแนนภาคเรียนที่ 1'!B22)</f>
        <v/>
      </c>
      <c r="D22" s="94" t="str">
        <f>IF('คะแนนภาคเรียนที่ 1'!C22="","",'คะแนนภาคเรียนที่ 1'!C22)</f>
        <v/>
      </c>
      <c r="E22" s="95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94">
        <v>16</v>
      </c>
      <c r="C23" s="94" t="str">
        <f>IF('คะแนนภาคเรียนที่ 1'!B23="","",'คะแนนภาคเรียนที่ 1'!B23)</f>
        <v/>
      </c>
      <c r="D23" s="94" t="str">
        <f>IF('คะแนนภาคเรียนที่ 1'!C23="","",'คะแนนภาคเรียนที่ 1'!C23)</f>
        <v/>
      </c>
      <c r="E23" s="9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94">
        <v>17</v>
      </c>
      <c r="C24" s="94" t="str">
        <f>IF('คะแนนภาคเรียนที่ 1'!B24="","",'คะแนนภาคเรียนที่ 1'!B24)</f>
        <v/>
      </c>
      <c r="D24" s="94" t="str">
        <f>IF('คะแนนภาคเรียนที่ 1'!C24="","",'คะแนนภาคเรียนที่ 1'!C24)</f>
        <v/>
      </c>
      <c r="E24" s="95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94">
        <v>18</v>
      </c>
      <c r="C25" s="94" t="str">
        <f>IF('คะแนนภาคเรียนที่ 1'!B25="","",'คะแนนภาคเรียนที่ 1'!B25)</f>
        <v/>
      </c>
      <c r="D25" s="94" t="str">
        <f>IF('คะแนนภาคเรียนที่ 1'!C25="","",'คะแนนภาคเรียนที่ 1'!C25)</f>
        <v/>
      </c>
      <c r="E25" s="95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94">
        <v>19</v>
      </c>
      <c r="C26" s="94" t="str">
        <f>IF('คะแนนภาคเรียนที่ 1'!B26="","",'คะแนนภาคเรียนที่ 1'!B26)</f>
        <v/>
      </c>
      <c r="D26" s="94" t="str">
        <f>IF('คะแนนภาคเรียนที่ 1'!C26="","",'คะแนนภาคเรียนที่ 1'!C26)</f>
        <v/>
      </c>
      <c r="E26" s="95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94">
        <v>20</v>
      </c>
      <c r="C27" s="94" t="str">
        <f>IF('คะแนนภาคเรียนที่ 1'!B27="","",'คะแนนภาคเรียนที่ 1'!B27)</f>
        <v/>
      </c>
      <c r="D27" s="94" t="str">
        <f>IF('คะแนนภาคเรียนที่ 1'!C27="","",'คะแนนภาคเรียนที่ 1'!C27)</f>
        <v/>
      </c>
      <c r="E27" s="95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94">
        <v>21</v>
      </c>
      <c r="C28" s="94" t="str">
        <f>IF('คะแนนภาคเรียนที่ 1'!B28="","",'คะแนนภาคเรียนที่ 1'!B28)</f>
        <v/>
      </c>
      <c r="D28" s="94" t="str">
        <f>IF('คะแนนภาคเรียนที่ 1'!C28="","",'คะแนนภาคเรียนที่ 1'!C28)</f>
        <v/>
      </c>
      <c r="E28" s="9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94">
        <v>22</v>
      </c>
      <c r="C29" s="94" t="str">
        <f>IF('คะแนนภาคเรียนที่ 1'!B29="","",'คะแนนภาคเรียนที่ 1'!B29)</f>
        <v/>
      </c>
      <c r="D29" s="94" t="str">
        <f>IF('คะแนนภาคเรียนที่ 1'!C29="","",'คะแนนภาคเรียนที่ 1'!C29)</f>
        <v/>
      </c>
      <c r="E29" s="95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94">
        <v>23</v>
      </c>
      <c r="C30" s="94" t="str">
        <f>IF('คะแนนภาคเรียนที่ 1'!B30="","",'คะแนนภาคเรียนที่ 1'!B30)</f>
        <v/>
      </c>
      <c r="D30" s="94" t="str">
        <f>IF('คะแนนภาคเรียนที่ 1'!C30="","",'คะแนนภาคเรียนที่ 1'!C30)</f>
        <v/>
      </c>
      <c r="E30" s="95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94">
        <v>24</v>
      </c>
      <c r="C31" s="94" t="str">
        <f>IF('คะแนนภาคเรียนที่ 1'!B31="","",'คะแนนภาคเรียนที่ 1'!B31)</f>
        <v/>
      </c>
      <c r="D31" s="94" t="str">
        <f>IF('คะแนนภาคเรียนที่ 1'!C31="","",'คะแนนภาคเรียนที่ 1'!C31)</f>
        <v/>
      </c>
      <c r="E31" s="95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94">
        <v>25</v>
      </c>
      <c r="C32" s="94" t="str">
        <f>IF('คะแนนภาคเรียนที่ 1'!B32="","",'คะแนนภาคเรียนที่ 1'!B32)</f>
        <v/>
      </c>
      <c r="D32" s="94" t="str">
        <f>IF('คะแนนภาคเรียนที่ 1'!C32="","",'คะแนนภาคเรียนที่ 1'!C32)</f>
        <v/>
      </c>
      <c r="E32" s="95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94">
        <v>26</v>
      </c>
      <c r="C33" s="94" t="str">
        <f>IF('คะแนนภาคเรียนที่ 1'!B33="","",'คะแนนภาคเรียนที่ 1'!B33)</f>
        <v/>
      </c>
      <c r="D33" s="94" t="str">
        <f>IF('คะแนนภาคเรียนที่ 1'!C33="","",'คะแนนภาคเรียนที่ 1'!C33)</f>
        <v/>
      </c>
      <c r="E33" s="95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94">
        <v>27</v>
      </c>
      <c r="C34" s="94" t="str">
        <f>IF('คะแนนภาคเรียนที่ 1'!B34="","",'คะแนนภาคเรียนที่ 1'!B34)</f>
        <v/>
      </c>
      <c r="D34" s="94" t="str">
        <f>IF('คะแนนภาคเรียนที่ 1'!C34="","",'คะแนนภาคเรียนที่ 1'!C34)</f>
        <v/>
      </c>
      <c r="E34" s="9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94">
        <v>28</v>
      </c>
      <c r="C35" s="94" t="str">
        <f>IF('คะแนนภาคเรียนที่ 1'!B35="","",'คะแนนภาคเรียนที่ 1'!B35)</f>
        <v/>
      </c>
      <c r="D35" s="94" t="str">
        <f>IF('คะแนนภาคเรียนที่ 1'!C35="","",'คะแนนภาคเรียนที่ 1'!C35)</f>
        <v/>
      </c>
      <c r="E35" s="95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94">
        <v>29</v>
      </c>
      <c r="C36" s="94" t="str">
        <f>IF('คะแนนภาคเรียนที่ 1'!B36="","",'คะแนนภาคเรียนที่ 1'!B36)</f>
        <v/>
      </c>
      <c r="D36" s="94" t="str">
        <f>IF('คะแนนภาคเรียนที่ 1'!C36="","",'คะแนนภาคเรียนที่ 1'!C36)</f>
        <v/>
      </c>
      <c r="E36" s="95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94">
        <v>30</v>
      </c>
      <c r="C37" s="94" t="str">
        <f>IF('คะแนนภาคเรียนที่ 1'!B37="","",'คะแนนภาคเรียนที่ 1'!B37)</f>
        <v/>
      </c>
      <c r="D37" s="94" t="str">
        <f>IF('คะแนนภาคเรียนที่ 1'!C37="","",'คะแนนภาคเรียนที่ 1'!C37)</f>
        <v/>
      </c>
      <c r="E37" s="95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94">
        <v>31</v>
      </c>
      <c r="C38" s="94" t="str">
        <f>IF('คะแนนภาคเรียนที่ 1'!B38="","",'คะแนนภาคเรียนที่ 1'!B38)</f>
        <v/>
      </c>
      <c r="D38" s="94" t="str">
        <f>IF('คะแนนภาคเรียนที่ 1'!C38="","",'คะแนนภาคเรียนที่ 1'!C38)</f>
        <v/>
      </c>
      <c r="E38" s="95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94">
        <v>32</v>
      </c>
      <c r="C39" s="94" t="str">
        <f>IF('คะแนนภาคเรียนที่ 1'!B39="","",'คะแนนภาคเรียนที่ 1'!B39)</f>
        <v/>
      </c>
      <c r="D39" s="94" t="str">
        <f>IF('คะแนนภาคเรียนที่ 1'!C39="","",'คะแนนภาคเรียนที่ 1'!C39)</f>
        <v/>
      </c>
      <c r="E39" s="95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94">
        <v>33</v>
      </c>
      <c r="C40" s="94" t="str">
        <f>IF('คะแนนภาคเรียนที่ 1'!B40="","",'คะแนนภาคเรียนที่ 1'!B40)</f>
        <v/>
      </c>
      <c r="D40" s="94" t="str">
        <f>IF('คะแนนภาคเรียนที่ 1'!C40="","",'คะแนนภาคเรียนที่ 1'!C40)</f>
        <v/>
      </c>
      <c r="E40" s="95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94">
        <v>34</v>
      </c>
      <c r="C41" s="94" t="str">
        <f>IF('คะแนนภาคเรียนที่ 1'!B41="","",'คะแนนภาคเรียนที่ 1'!B41)</f>
        <v/>
      </c>
      <c r="D41" s="94" t="str">
        <f>IF('คะแนนภาคเรียนที่ 1'!C41="","",'คะแนนภาคเรียนที่ 1'!C41)</f>
        <v/>
      </c>
      <c r="E41" s="95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94">
        <v>35</v>
      </c>
      <c r="C42" s="94" t="str">
        <f>IF('คะแนนภาคเรียนที่ 1'!B42="","",'คะแนนภาคเรียนที่ 1'!B42)</f>
        <v/>
      </c>
      <c r="D42" s="94" t="str">
        <f>IF('คะแนนภาคเรียนที่ 1'!C42="","",'คะแนนภาคเรียนที่ 1'!C42)</f>
        <v/>
      </c>
      <c r="E42" s="95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94">
        <v>36</v>
      </c>
      <c r="C43" s="94" t="str">
        <f>IF('คะแนนภาคเรียนที่ 1'!B43="","",'คะแนนภาคเรียนที่ 1'!B43)</f>
        <v/>
      </c>
      <c r="D43" s="94" t="str">
        <f>IF('คะแนนภาคเรียนที่ 1'!C43="","",'คะแนนภาคเรียนที่ 1'!C43)</f>
        <v/>
      </c>
      <c r="E43" s="95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94">
        <v>37</v>
      </c>
      <c r="C44" s="94" t="str">
        <f>IF('คะแนนภาคเรียนที่ 1'!B44="","",'คะแนนภาคเรียนที่ 1'!B44)</f>
        <v/>
      </c>
      <c r="D44" s="94" t="str">
        <f>IF('คะแนนภาคเรียนที่ 1'!C44="","",'คะแนนภาคเรียนที่ 1'!C44)</f>
        <v/>
      </c>
      <c r="E44" s="95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94">
        <v>38</v>
      </c>
      <c r="C45" s="94" t="str">
        <f>IF('คะแนนภาคเรียนที่ 1'!B45="","",'คะแนนภาคเรียนที่ 1'!B45)</f>
        <v/>
      </c>
      <c r="D45" s="94" t="str">
        <f>IF('คะแนนภาคเรียนที่ 1'!C45="","",'คะแนนภาคเรียนที่ 1'!C45)</f>
        <v/>
      </c>
      <c r="E45" s="95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94">
        <v>39</v>
      </c>
      <c r="C46" s="94" t="str">
        <f>IF('คะแนนภาคเรียนที่ 1'!B46="","",'คะแนนภาคเรียนที่ 1'!B46)</f>
        <v/>
      </c>
      <c r="D46" s="94" t="str">
        <f>IF('คะแนนภาคเรียนที่ 1'!C46="","",'คะแนนภาคเรียนที่ 1'!C46)</f>
        <v/>
      </c>
      <c r="E46" s="95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94">
        <v>40</v>
      </c>
      <c r="C47" s="94" t="str">
        <f>IF('คะแนนภาคเรียนที่ 1'!B47="","",'คะแนนภาคเรียนที่ 1'!B47)</f>
        <v/>
      </c>
      <c r="D47" s="94" t="str">
        <f>IF('คะแนนภาคเรียนที่ 1'!C47="","",'คะแนนภาคเรียนที่ 1'!C47)</f>
        <v/>
      </c>
      <c r="E47" s="95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94">
        <v>41</v>
      </c>
      <c r="C48" s="94" t="str">
        <f>IF('คะแนนภาคเรียนที่ 1'!B48="","",'คะแนนภาคเรียนที่ 1'!B48)</f>
        <v/>
      </c>
      <c r="D48" s="94" t="str">
        <f>IF('คะแนนภาคเรียนที่ 1'!C48="","",'คะแนนภาคเรียนที่ 1'!C48)</f>
        <v/>
      </c>
      <c r="E48" s="95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94">
        <v>42</v>
      </c>
      <c r="C49" s="94" t="str">
        <f>IF('คะแนนภาคเรียนที่ 1'!B49="","",'คะแนนภาคเรียนที่ 1'!B49)</f>
        <v/>
      </c>
      <c r="D49" s="94" t="str">
        <f>IF('คะแนนภาคเรียนที่ 1'!C49="","",'คะแนนภาคเรียนที่ 1'!C49)</f>
        <v/>
      </c>
      <c r="E49" s="95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94">
        <v>43</v>
      </c>
      <c r="C50" s="94" t="str">
        <f>IF('คะแนนภาคเรียนที่ 1'!B50="","",'คะแนนภาคเรียนที่ 1'!B50)</f>
        <v/>
      </c>
      <c r="D50" s="94" t="str">
        <f>IF('คะแนนภาคเรียนที่ 1'!C50="","",'คะแนนภาคเรียนที่ 1'!C50)</f>
        <v/>
      </c>
      <c r="E50" s="95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94">
        <v>44</v>
      </c>
      <c r="C51" s="94" t="str">
        <f>IF('คะแนนภาคเรียนที่ 1'!B51="","",'คะแนนภาคเรียนที่ 1'!B51)</f>
        <v/>
      </c>
      <c r="D51" s="94" t="str">
        <f>IF('คะแนนภาคเรียนที่ 1'!C51="","",'คะแนนภาคเรียนที่ 1'!C51)</f>
        <v/>
      </c>
      <c r="E51" s="95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94">
        <v>45</v>
      </c>
      <c r="C52" s="94" t="str">
        <f>IF('คะแนนภาคเรียนที่ 1'!B52="","",'คะแนนภาคเรียนที่ 1'!B52)</f>
        <v/>
      </c>
      <c r="D52" s="94" t="str">
        <f>IF('คะแนนภาคเรียนที่ 1'!C52="","",'คะแนนภาคเรียนที่ 1'!C52)</f>
        <v/>
      </c>
      <c r="E52" s="95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94">
        <v>46</v>
      </c>
      <c r="C53" s="94" t="str">
        <f>IF('คะแนนภาคเรียนที่ 1'!B53="","",'คะแนนภาคเรียนที่ 1'!B53)</f>
        <v/>
      </c>
      <c r="D53" s="94" t="str">
        <f>IF('คะแนนภาคเรียนที่ 1'!C53="","",'คะแนนภาคเรียนที่ 1'!C53)</f>
        <v/>
      </c>
      <c r="E53" s="95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94">
        <v>47</v>
      </c>
      <c r="C54" s="94" t="str">
        <f>IF('คะแนนภาคเรียนที่ 1'!B54="","",'คะแนนภาคเรียนที่ 1'!B54)</f>
        <v/>
      </c>
      <c r="D54" s="94" t="str">
        <f>IF('คะแนนภาคเรียนที่ 1'!C54="","",'คะแนนภาคเรียนที่ 1'!C54)</f>
        <v/>
      </c>
      <c r="E54" s="95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94">
        <v>48</v>
      </c>
      <c r="C55" s="94" t="str">
        <f>IF('คะแนนภาคเรียนที่ 1'!B55="","",'คะแนนภาคเรียนที่ 1'!B55)</f>
        <v/>
      </c>
      <c r="D55" s="94" t="str">
        <f>IF('คะแนนภาคเรียนที่ 1'!C55="","",'คะแนนภาคเรียนที่ 1'!C55)</f>
        <v/>
      </c>
      <c r="E55" s="95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94">
        <v>49</v>
      </c>
      <c r="C56" s="94" t="str">
        <f>IF('คะแนนภาคเรียนที่ 1'!B56="","",'คะแนนภาคเรียนที่ 1'!B56)</f>
        <v/>
      </c>
      <c r="D56" s="94" t="str">
        <f>IF('คะแนนภาคเรียนที่ 1'!C56="","",'คะแนนภาคเรียนที่ 1'!C56)</f>
        <v/>
      </c>
      <c r="E56" s="95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94">
        <v>50</v>
      </c>
      <c r="C57" s="94" t="str">
        <f>IF('คะแนนภาคเรียนที่ 1'!B57="","",'คะแนนภาคเรียนที่ 1'!B57)</f>
        <v/>
      </c>
      <c r="D57" s="94" t="str">
        <f>IF('คะแนนภาคเรียนที่ 1'!C57="","",'คะแนนภาคเรียนที่ 1'!C57)</f>
        <v/>
      </c>
      <c r="E57" s="95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94">
        <v>51</v>
      </c>
      <c r="C58" s="94" t="str">
        <f>IF('คะแนนภาคเรียนที่ 1'!B58="","",'คะแนนภาคเรียนที่ 1'!B58)</f>
        <v/>
      </c>
      <c r="D58" s="94" t="str">
        <f>IF('คะแนนภาคเรียนที่ 1'!C58="","",'คะแนนภาคเรียนที่ 1'!C58)</f>
        <v/>
      </c>
      <c r="E58" s="95"/>
    </row>
    <row r="59" spans="2:18" ht="21" x14ac:dyDescent="0.25">
      <c r="B59" s="94">
        <v>52</v>
      </c>
      <c r="C59" s="94" t="str">
        <f>IF('คะแนนภาคเรียนที่ 1'!B59="","",'คะแนนภาคเรียนที่ 1'!B59)</f>
        <v/>
      </c>
      <c r="D59" s="94" t="str">
        <f>IF('คะแนนภาคเรียนที่ 1'!C59="","",'คะแนนภาคเรียนที่ 1'!C59)</f>
        <v/>
      </c>
      <c r="E59" s="95"/>
    </row>
    <row r="60" spans="2:18" ht="21" x14ac:dyDescent="0.25">
      <c r="B60" s="94">
        <v>53</v>
      </c>
      <c r="C60" s="94" t="str">
        <f>IF('คะแนนภาคเรียนที่ 1'!B60="","",'คะแนนภาคเรียนที่ 1'!B60)</f>
        <v/>
      </c>
      <c r="D60" s="94" t="str">
        <f>IF('คะแนนภาคเรียนที่ 1'!C60="","",'คะแนนภาคเรียนที่ 1'!C60)</f>
        <v/>
      </c>
      <c r="E60" s="95"/>
    </row>
    <row r="61" spans="2:18" ht="21" x14ac:dyDescent="0.25">
      <c r="B61" s="94">
        <v>54</v>
      </c>
      <c r="C61" s="94" t="str">
        <f>IF('คะแนนภาคเรียนที่ 1'!B61="","",'คะแนนภาคเรียนที่ 1'!B61)</f>
        <v/>
      </c>
      <c r="D61" s="94" t="str">
        <f>IF('คะแนนภาคเรียนที่ 1'!C61="","",'คะแนนภาคเรียนที่ 1'!C61)</f>
        <v/>
      </c>
      <c r="E61" s="95"/>
    </row>
    <row r="62" spans="2:18" ht="21" x14ac:dyDescent="0.25">
      <c r="B62" s="94">
        <v>55</v>
      </c>
      <c r="C62" s="94" t="str">
        <f>IF('คะแนนภาคเรียนที่ 1'!B62="","",'คะแนนภาคเรียนที่ 1'!B62)</f>
        <v/>
      </c>
      <c r="D62" s="94" t="str">
        <f>IF('คะแนนภาคเรียนที่ 1'!C62="","",'คะแนนภาคเรียนที่ 1'!C62)</f>
        <v/>
      </c>
      <c r="E62" s="95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P6" sqref="P6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20">
        <f>ข้อมูลพื้นฐาน!$O$12</f>
        <v>2567</v>
      </c>
      <c r="H2" s="19"/>
      <c r="I2" s="25"/>
      <c r="J2" s="19"/>
      <c r="K2" s="37"/>
      <c r="L2" s="19"/>
      <c r="M2" s="38"/>
      <c r="N2" s="37"/>
      <c r="O2" s="37"/>
      <c r="P2" s="166"/>
      <c r="Q2" s="166"/>
      <c r="R2" s="166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5"/>
      <c r="O3" s="165"/>
      <c r="P3" s="165"/>
    </row>
    <row r="4" spans="1:18" ht="21" x14ac:dyDescent="0.25">
      <c r="A4" s="164"/>
      <c r="B4" s="164"/>
      <c r="C4" s="164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100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152</v>
      </c>
      <c r="O6" s="22"/>
      <c r="P6" s="22"/>
      <c r="Q6" s="4" t="s">
        <v>14</v>
      </c>
      <c r="R6" s="31" t="s">
        <v>156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2">
        <v>50</v>
      </c>
      <c r="N7" s="42">
        <v>50</v>
      </c>
      <c r="O7" s="42"/>
      <c r="P7" s="42"/>
      <c r="Q7" s="4">
        <f>SUM(D7:P7)</f>
        <v>550</v>
      </c>
      <c r="R7" s="43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3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3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3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3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3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3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3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3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3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3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3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3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3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3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3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3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3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3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3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3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3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3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3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3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3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3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3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3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3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3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3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3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3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3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3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3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3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3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3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3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3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3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3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3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3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3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3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3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3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3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3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3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3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3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3" t="str">
        <f t="shared" si="1"/>
        <v/>
      </c>
    </row>
    <row r="63" spans="1:18" s="52" customFormat="1" x14ac:dyDescent="0.25">
      <c r="C63" s="46" t="s">
        <v>14</v>
      </c>
      <c r="D63" s="46">
        <f>SUM(D8:D62)</f>
        <v>0</v>
      </c>
      <c r="E63" s="46">
        <f t="shared" ref="E63:Q63" si="2">SUM(E8:E62)</f>
        <v>0</v>
      </c>
      <c r="F63" s="46">
        <f t="shared" si="2"/>
        <v>0</v>
      </c>
      <c r="G63" s="46">
        <f t="shared" si="2"/>
        <v>0</v>
      </c>
      <c r="H63" s="46">
        <f t="shared" si="2"/>
        <v>0</v>
      </c>
      <c r="I63" s="46">
        <f t="shared" si="2"/>
        <v>0</v>
      </c>
      <c r="J63" s="46">
        <f t="shared" si="2"/>
        <v>0</v>
      </c>
      <c r="K63" s="46">
        <f t="shared" si="2"/>
        <v>0</v>
      </c>
      <c r="L63" s="46">
        <f t="shared" si="2"/>
        <v>0</v>
      </c>
      <c r="M63" s="46">
        <f t="shared" si="2"/>
        <v>0</v>
      </c>
      <c r="N63" s="46">
        <f t="shared" si="2"/>
        <v>0</v>
      </c>
      <c r="O63" s="46">
        <f t="shared" si="2"/>
        <v>0</v>
      </c>
      <c r="P63" s="46"/>
      <c r="Q63" s="4">
        <f t="shared" si="2"/>
        <v>0</v>
      </c>
      <c r="R63" s="43"/>
    </row>
    <row r="64" spans="1:18" s="52" customFormat="1" x14ac:dyDescent="0.25">
      <c r="C64" s="49" t="s">
        <v>17</v>
      </c>
      <c r="D64" s="49" t="e">
        <f>AVERAGE(D8:D62)</f>
        <v>#DIV/0!</v>
      </c>
      <c r="E64" s="49" t="e">
        <f t="shared" ref="E64:Q64" si="3">AVERAGE(E8:E62)</f>
        <v>#DIV/0!</v>
      </c>
      <c r="F64" s="49" t="e">
        <f t="shared" si="3"/>
        <v>#DIV/0!</v>
      </c>
      <c r="G64" s="49" t="e">
        <f t="shared" si="3"/>
        <v>#DIV/0!</v>
      </c>
      <c r="H64" s="49" t="e">
        <f t="shared" si="3"/>
        <v>#DIV/0!</v>
      </c>
      <c r="I64" s="49" t="e">
        <f t="shared" si="3"/>
        <v>#DIV/0!</v>
      </c>
      <c r="J64" s="49" t="e">
        <f t="shared" si="3"/>
        <v>#DIV/0!</v>
      </c>
      <c r="K64" s="49" t="e">
        <f t="shared" si="3"/>
        <v>#DIV/0!</v>
      </c>
      <c r="L64" s="49" t="e">
        <f t="shared" si="3"/>
        <v>#DIV/0!</v>
      </c>
      <c r="M64" s="49" t="e">
        <f t="shared" si="3"/>
        <v>#DIV/0!</v>
      </c>
      <c r="N64" s="49" t="e">
        <f t="shared" si="3"/>
        <v>#DIV/0!</v>
      </c>
      <c r="O64" s="49" t="e">
        <f t="shared" si="3"/>
        <v>#DIV/0!</v>
      </c>
      <c r="P64" s="49"/>
      <c r="Q64" s="53" t="e">
        <f t="shared" si="3"/>
        <v>#DIV/0!</v>
      </c>
      <c r="R64" s="43" t="e">
        <f>IF(Q64="","",(Q64/$Q$7)*100)</f>
        <v>#DIV/0!</v>
      </c>
    </row>
    <row r="65" spans="3:18" s="52" customFormat="1" x14ac:dyDescent="0.25">
      <c r="C65" s="46" t="s">
        <v>145</v>
      </c>
      <c r="D65" s="46">
        <f>COUNTIF(D8:D62,"&gt;=35")</f>
        <v>0</v>
      </c>
      <c r="E65" s="46">
        <f t="shared" ref="E65:O65" si="4">COUNTIF(E8:E62,"&gt;=35")</f>
        <v>0</v>
      </c>
      <c r="F65" s="46">
        <f t="shared" si="4"/>
        <v>0</v>
      </c>
      <c r="G65" s="46">
        <f t="shared" si="4"/>
        <v>0</v>
      </c>
      <c r="H65" s="46">
        <f t="shared" si="4"/>
        <v>0</v>
      </c>
      <c r="I65" s="46">
        <f t="shared" si="4"/>
        <v>0</v>
      </c>
      <c r="J65" s="46">
        <f t="shared" si="4"/>
        <v>0</v>
      </c>
      <c r="K65" s="46">
        <f t="shared" si="4"/>
        <v>0</v>
      </c>
      <c r="L65" s="46">
        <f t="shared" si="4"/>
        <v>0</v>
      </c>
      <c r="M65" s="46">
        <f t="shared" si="4"/>
        <v>0</v>
      </c>
      <c r="N65" s="46">
        <f t="shared" si="4"/>
        <v>0</v>
      </c>
      <c r="O65" s="46">
        <f t="shared" si="4"/>
        <v>0</v>
      </c>
      <c r="P65" s="46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5"/>
      <c r="K68" s="165"/>
      <c r="L68" s="165"/>
      <c r="M68" s="165"/>
      <c r="N68" s="24" t="s">
        <v>21</v>
      </c>
    </row>
    <row r="69" spans="3:18" x14ac:dyDescent="0.25">
      <c r="I69" s="39" t="s">
        <v>19</v>
      </c>
      <c r="J69" s="165"/>
      <c r="K69" s="165"/>
      <c r="L69" s="165"/>
      <c r="M69" s="165"/>
      <c r="N69" s="24" t="s">
        <v>20</v>
      </c>
    </row>
    <row r="70" spans="3:18" x14ac:dyDescent="0.25">
      <c r="J70" s="24" t="s">
        <v>22</v>
      </c>
      <c r="K70" s="165"/>
      <c r="L70" s="165"/>
    </row>
  </sheetData>
  <sheetProtection algorithmName="SHA-512" hashValue="Dk8FrjY1IXXIJ1994Xus3fPwvWzPTsmc6qxPAucUGrqOmXhv5ztBKT6h79M9WoEjUoT9Z5q+fOoyLK+wOB+yKA==" saltValue="oeC3dktHs7kpmGtEqH4oWQ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P8" sqref="P8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101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152</v>
      </c>
      <c r="O6" s="22"/>
      <c r="P6" s="22"/>
      <c r="Q6" s="4" t="s">
        <v>14</v>
      </c>
      <c r="R6" s="31" t="s">
        <v>156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2">
        <v>50</v>
      </c>
      <c r="N7" s="42">
        <v>50</v>
      </c>
      <c r="O7" s="42"/>
      <c r="P7" s="42"/>
      <c r="Q7" s="4">
        <f>SUM(D7:P7)</f>
        <v>550</v>
      </c>
      <c r="R7" s="43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3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3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3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3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3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3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3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3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3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3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3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3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3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3" t="str">
        <f t="shared" si="1"/>
        <v/>
      </c>
    </row>
    <row r="22" spans="1:18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3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3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3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3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3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3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3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3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3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3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3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3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3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3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3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3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3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3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3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3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3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3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3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3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3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3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3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3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3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3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3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3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3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3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3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3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3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3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3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3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3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3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3" t="e">
        <f t="shared" si="3"/>
        <v>#DIV/0!</v>
      </c>
      <c r="R64" s="43" t="e">
        <f>IF(Q64="","",(Q64/$Q$7)*100)</f>
        <v>#DIV/0!</v>
      </c>
    </row>
    <row r="65" spans="3:18" x14ac:dyDescent="0.25">
      <c r="C65" s="29" t="s">
        <v>145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OPcmAhcpjPYsG3i7gFxGQodqFzAX7MLh84pMn9KDTAwHH5pENsO6m22qFeD9E3pcN5H3T2E2cM9pWAKYGsRlPA==" saltValue="OtK+ozaNN/86VABPpFlOC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E1" zoomScale="70" zoomScaleNormal="100" zoomScaleSheetLayoutView="70" workbookViewId="0">
      <selection activeCell="AF64" sqref="AF64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3" t="s">
        <v>0</v>
      </c>
      <c r="B2" s="163"/>
      <c r="C2" s="163"/>
      <c r="D2" s="163"/>
      <c r="E2" s="163"/>
      <c r="F2" s="163"/>
      <c r="G2" s="163"/>
      <c r="H2" s="163"/>
      <c r="I2" s="40"/>
      <c r="J2" s="173">
        <f>ข้อมูลพื้นฐาน!$O$12</f>
        <v>2567</v>
      </c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</row>
    <row r="3" spans="1:32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7" t="s">
        <v>3</v>
      </c>
      <c r="C5" s="160" t="s">
        <v>4</v>
      </c>
      <c r="D5" s="174" t="s">
        <v>155</v>
      </c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</row>
    <row r="6" spans="1:32" ht="84" customHeight="1" x14ac:dyDescent="0.25">
      <c r="A6" s="161"/>
      <c r="B6" s="168"/>
      <c r="C6" s="161"/>
      <c r="D6" s="154" t="s">
        <v>5</v>
      </c>
      <c r="E6" s="176"/>
      <c r="F6" s="154" t="s">
        <v>6</v>
      </c>
      <c r="G6" s="176"/>
      <c r="H6" s="154" t="s">
        <v>7</v>
      </c>
      <c r="I6" s="176"/>
      <c r="J6" s="154" t="s">
        <v>8</v>
      </c>
      <c r="K6" s="176"/>
      <c r="L6" s="154" t="s">
        <v>9</v>
      </c>
      <c r="M6" s="176"/>
      <c r="N6" s="154" t="s">
        <v>10</v>
      </c>
      <c r="O6" s="176"/>
      <c r="P6" s="154" t="s">
        <v>11</v>
      </c>
      <c r="Q6" s="176"/>
      <c r="R6" s="154" t="s">
        <v>12</v>
      </c>
      <c r="S6" s="176"/>
      <c r="T6" s="154" t="s">
        <v>13</v>
      </c>
      <c r="U6" s="176"/>
      <c r="V6" s="179" t="s">
        <v>16</v>
      </c>
      <c r="W6" s="180"/>
      <c r="X6" s="171" t="s">
        <v>152</v>
      </c>
      <c r="Y6" s="172"/>
      <c r="Z6" s="171"/>
      <c r="AA6" s="172"/>
      <c r="AB6" s="171"/>
      <c r="AC6" s="172"/>
      <c r="AD6" s="4" t="s">
        <v>14</v>
      </c>
      <c r="AE6" s="31" t="s">
        <v>156</v>
      </c>
      <c r="AF6" s="177" t="s">
        <v>147</v>
      </c>
    </row>
    <row r="7" spans="1:32" x14ac:dyDescent="0.25">
      <c r="A7" s="162"/>
      <c r="B7" s="169"/>
      <c r="C7" s="162"/>
      <c r="D7" s="3">
        <f>IF(รายงาน2!D7="","",รายงาน1!D7+รายงาน2!D7)</f>
        <v>100</v>
      </c>
      <c r="E7" s="3" t="s">
        <v>157</v>
      </c>
      <c r="F7" s="3">
        <f>IF(รายงาน2!E7="","",รายงาน1!E7+รายงาน2!E7)</f>
        <v>100</v>
      </c>
      <c r="G7" s="3" t="s">
        <v>157</v>
      </c>
      <c r="H7" s="3">
        <f>IF(รายงาน2!F7="","",รายงาน1!F7+รายงาน2!F7)</f>
        <v>100</v>
      </c>
      <c r="I7" s="3" t="s">
        <v>157</v>
      </c>
      <c r="J7" s="3">
        <f>IF(รายงาน2!G7="","",รายงาน1!G7+รายงาน2!G7)</f>
        <v>100</v>
      </c>
      <c r="K7" s="3" t="s">
        <v>157</v>
      </c>
      <c r="L7" s="3">
        <f>IF(รายงาน2!H7="","",รายงาน1!H7+รายงาน2!H7)</f>
        <v>100</v>
      </c>
      <c r="M7" s="3" t="s">
        <v>157</v>
      </c>
      <c r="N7" s="3">
        <f>IF(รายงาน2!I7="","",รายงาน1!I7+รายงาน2!I7)</f>
        <v>100</v>
      </c>
      <c r="O7" s="3" t="s">
        <v>157</v>
      </c>
      <c r="P7" s="3">
        <f>IF(รายงาน2!J7="","",รายงาน1!J7+รายงาน2!J7)</f>
        <v>100</v>
      </c>
      <c r="Q7" s="3" t="s">
        <v>157</v>
      </c>
      <c r="R7" s="3">
        <f>IF(รายงาน2!K7="","",รายงาน1!K7+รายงาน2!K7)</f>
        <v>100</v>
      </c>
      <c r="S7" s="3" t="s">
        <v>157</v>
      </c>
      <c r="T7" s="3">
        <f>IF(รายงาน2!L7="","",รายงาน1!L7+รายงาน2!L7)</f>
        <v>100</v>
      </c>
      <c r="U7" s="3" t="s">
        <v>157</v>
      </c>
      <c r="V7" s="42">
        <f>IF(รายงาน2!M7="","",รายงาน1!M7+รายงาน2!M7)</f>
        <v>100</v>
      </c>
      <c r="W7" s="42" t="s">
        <v>157</v>
      </c>
      <c r="X7" s="42">
        <f>IF(รายงาน2!N7="","",รายงาน1!N7+รายงาน2!N7)</f>
        <v>100</v>
      </c>
      <c r="Y7" s="42" t="s">
        <v>157</v>
      </c>
      <c r="Z7" s="42"/>
      <c r="AA7" s="42"/>
      <c r="AB7" s="42"/>
      <c r="AC7" s="42"/>
      <c r="AD7" s="4">
        <f>SUM(D7:AB7)</f>
        <v>1100</v>
      </c>
      <c r="AE7" s="43">
        <f>(AD7/$AD$7)*100</f>
        <v>100</v>
      </c>
      <c r="AF7" s="178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4" t="str">
        <f>IF(AD8="","",(AD8/$AD$7)*100)</f>
        <v/>
      </c>
      <c r="AF8" s="45" t="str">
        <f>IF(AE8="","",FLOOR(SUM(E8*4+G8*4+I8*3+K8*2+M8*1+O8*2+Q8*2+S8*1+U8*2+W8*2+Y8*1)/24,0.01))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A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4" t="str">
        <f t="shared" ref="AE9:AE64" si="13">IF(AD9="","",(AD9/$AD$7)*100)</f>
        <v/>
      </c>
      <c r="AF9" s="45" t="str">
        <f t="shared" ref="AF9:AF65" si="14">IF(AE9="","",FLOOR(SUM(E9*4+G9*4+I9*3+K9*2+M9*1+O9*2+Q9*2+S9*1+U9*2+W9*2+Y9*1)/24,0.01))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4" t="str">
        <f t="shared" si="13"/>
        <v/>
      </c>
      <c r="AF10" s="45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4" t="str">
        <f t="shared" si="13"/>
        <v/>
      </c>
      <c r="AF11" s="45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4" t="str">
        <f t="shared" si="13"/>
        <v/>
      </c>
      <c r="AF12" s="45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4" t="str">
        <f t="shared" si="13"/>
        <v/>
      </c>
      <c r="AF13" s="45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4" t="str">
        <f t="shared" si="13"/>
        <v/>
      </c>
      <c r="AF14" s="45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4" t="str">
        <f t="shared" si="13"/>
        <v/>
      </c>
      <c r="AF15" s="45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4" t="str">
        <f t="shared" si="13"/>
        <v/>
      </c>
      <c r="AF16" s="45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4" t="str">
        <f t="shared" si="13"/>
        <v/>
      </c>
      <c r="AF17" s="45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4" t="str">
        <f t="shared" si="13"/>
        <v/>
      </c>
      <c r="AF18" s="45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4" t="str">
        <f t="shared" si="13"/>
        <v/>
      </c>
      <c r="AF19" s="45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4" t="str">
        <f t="shared" si="13"/>
        <v/>
      </c>
      <c r="AF20" s="45" t="str">
        <f t="shared" si="14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4" t="str">
        <f t="shared" si="13"/>
        <v/>
      </c>
      <c r="AF21" s="45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4" t="str">
        <f t="shared" si="13"/>
        <v/>
      </c>
      <c r="AF22" s="45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4" t="str">
        <f t="shared" si="13"/>
        <v/>
      </c>
      <c r="AF23" s="45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4" t="str">
        <f t="shared" si="13"/>
        <v/>
      </c>
      <c r="AF24" s="45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4" t="str">
        <f t="shared" si="13"/>
        <v/>
      </c>
      <c r="AF25" s="45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4" t="str">
        <f t="shared" si="13"/>
        <v/>
      </c>
      <c r="AF26" s="45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4" t="str">
        <f t="shared" si="13"/>
        <v/>
      </c>
      <c r="AF27" s="45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4" t="str">
        <f t="shared" si="13"/>
        <v/>
      </c>
      <c r="AF28" s="45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4" t="str">
        <f t="shared" si="13"/>
        <v/>
      </c>
      <c r="AF29" s="45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4" t="str">
        <f t="shared" si="13"/>
        <v/>
      </c>
      <c r="AF30" s="45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4" t="str">
        <f t="shared" si="13"/>
        <v/>
      </c>
      <c r="AF31" s="45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4" t="str">
        <f t="shared" si="13"/>
        <v/>
      </c>
      <c r="AF32" s="45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4" t="str">
        <f t="shared" si="13"/>
        <v/>
      </c>
      <c r="AF33" s="45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4" t="str">
        <f t="shared" si="13"/>
        <v/>
      </c>
      <c r="AF34" s="45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4" t="str">
        <f t="shared" si="13"/>
        <v/>
      </c>
      <c r="AF35" s="45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4" t="str">
        <f t="shared" si="13"/>
        <v/>
      </c>
      <c r="AF36" s="45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4" t="str">
        <f t="shared" si="13"/>
        <v/>
      </c>
      <c r="AF37" s="45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4" t="str">
        <f t="shared" si="13"/>
        <v/>
      </c>
      <c r="AF38" s="45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4" t="str">
        <f t="shared" si="13"/>
        <v/>
      </c>
      <c r="AF39" s="45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4" t="str">
        <f t="shared" si="13"/>
        <v/>
      </c>
      <c r="AF40" s="45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4" t="str">
        <f t="shared" si="13"/>
        <v/>
      </c>
      <c r="AF41" s="45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4" t="str">
        <f t="shared" si="13"/>
        <v/>
      </c>
      <c r="AF42" s="45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4" t="str">
        <f t="shared" si="13"/>
        <v/>
      </c>
      <c r="AF43" s="45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4" t="str">
        <f t="shared" si="13"/>
        <v/>
      </c>
      <c r="AF44" s="45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4" t="str">
        <f t="shared" si="13"/>
        <v/>
      </c>
      <c r="AF45" s="45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4" t="str">
        <f t="shared" si="13"/>
        <v/>
      </c>
      <c r="AF46" s="45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4" t="str">
        <f t="shared" si="13"/>
        <v/>
      </c>
      <c r="AF47" s="45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4" t="str">
        <f t="shared" si="13"/>
        <v/>
      </c>
      <c r="AF48" s="45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4" t="str">
        <f t="shared" si="13"/>
        <v/>
      </c>
      <c r="AF49" s="45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4" t="str">
        <f t="shared" si="13"/>
        <v/>
      </c>
      <c r="AF50" s="45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4" t="str">
        <f t="shared" si="13"/>
        <v/>
      </c>
      <c r="AF51" s="45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4" t="str">
        <f t="shared" si="13"/>
        <v/>
      </c>
      <c r="AF52" s="45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4" t="str">
        <f t="shared" si="13"/>
        <v/>
      </c>
      <c r="AF53" s="45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4" t="str">
        <f t="shared" si="13"/>
        <v/>
      </c>
      <c r="AF54" s="45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4" t="str">
        <f t="shared" si="13"/>
        <v/>
      </c>
      <c r="AF55" s="45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4" t="str">
        <f t="shared" si="13"/>
        <v/>
      </c>
      <c r="AF56" s="45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4" t="str">
        <f t="shared" si="13"/>
        <v/>
      </c>
      <c r="AF57" s="45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4" t="str">
        <f t="shared" si="13"/>
        <v/>
      </c>
      <c r="AF58" s="45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4" t="str">
        <f t="shared" si="13"/>
        <v/>
      </c>
      <c r="AF59" s="45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4" t="str">
        <f t="shared" si="13"/>
        <v/>
      </c>
      <c r="AF60" s="45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4" t="str">
        <f t="shared" si="13"/>
        <v/>
      </c>
      <c r="AF61" s="45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4" t="str">
        <f t="shared" si="13"/>
        <v/>
      </c>
      <c r="AF62" s="45" t="str">
        <f t="shared" si="14"/>
        <v/>
      </c>
    </row>
    <row r="63" spans="1:32" x14ac:dyDescent="0.25">
      <c r="C63" s="46" t="s">
        <v>14</v>
      </c>
      <c r="D63" s="46">
        <f>SUM(D8:D62)</f>
        <v>0</v>
      </c>
      <c r="E63" s="47"/>
      <c r="F63" s="46">
        <f t="shared" ref="F63:AD63" si="15">SUM(F8:F62)</f>
        <v>0</v>
      </c>
      <c r="G63" s="46"/>
      <c r="H63" s="46">
        <f t="shared" si="15"/>
        <v>0</v>
      </c>
      <c r="I63" s="46"/>
      <c r="J63" s="46">
        <f t="shared" si="15"/>
        <v>0</v>
      </c>
      <c r="K63" s="46"/>
      <c r="L63" s="46">
        <f t="shared" si="15"/>
        <v>0</v>
      </c>
      <c r="M63" s="46"/>
      <c r="N63" s="46">
        <f t="shared" si="15"/>
        <v>0</v>
      </c>
      <c r="O63" s="46"/>
      <c r="P63" s="46">
        <f t="shared" si="15"/>
        <v>0</v>
      </c>
      <c r="Q63" s="46"/>
      <c r="R63" s="46">
        <f t="shared" si="15"/>
        <v>0</v>
      </c>
      <c r="S63" s="46"/>
      <c r="T63" s="46">
        <f t="shared" si="15"/>
        <v>0</v>
      </c>
      <c r="U63" s="46"/>
      <c r="V63" s="46">
        <f t="shared" si="15"/>
        <v>0</v>
      </c>
      <c r="W63" s="46"/>
      <c r="X63" s="46">
        <f t="shared" si="15"/>
        <v>0</v>
      </c>
      <c r="Y63" s="46"/>
      <c r="Z63" s="46">
        <f t="shared" si="15"/>
        <v>0</v>
      </c>
      <c r="AA63" s="46"/>
      <c r="AB63" s="46"/>
      <c r="AC63" s="46"/>
      <c r="AD63" s="46">
        <f t="shared" si="15"/>
        <v>0</v>
      </c>
      <c r="AE63" s="48"/>
      <c r="AF63" s="45" t="str">
        <f t="shared" si="14"/>
        <v/>
      </c>
    </row>
    <row r="64" spans="1:32" x14ac:dyDescent="0.25">
      <c r="C64" s="49" t="s">
        <v>17</v>
      </c>
      <c r="D64" s="49" t="e">
        <f>AVERAGE(D8:D62)</f>
        <v>#DIV/0!</v>
      </c>
      <c r="E64" s="47" t="e">
        <f t="shared" si="0"/>
        <v>#DIV/0!</v>
      </c>
      <c r="F64" s="49" t="e">
        <f>AVERAGE(F8:F62)</f>
        <v>#DIV/0!</v>
      </c>
      <c r="G64" s="47" t="e">
        <f t="shared" si="0"/>
        <v>#DIV/0!</v>
      </c>
      <c r="H64" s="49" t="e">
        <f>AVERAGE(H8:H62)</f>
        <v>#DIV/0!</v>
      </c>
      <c r="I64" s="47" t="e">
        <f t="shared" si="0"/>
        <v>#DIV/0!</v>
      </c>
      <c r="J64" s="49" t="e">
        <f>AVERAGE(J8:J62)</f>
        <v>#DIV/0!</v>
      </c>
      <c r="K64" s="47" t="e">
        <f t="shared" si="0"/>
        <v>#DIV/0!</v>
      </c>
      <c r="L64" s="49" t="e">
        <f>AVERAGE(L8:L62)</f>
        <v>#DIV/0!</v>
      </c>
      <c r="M64" s="47" t="e">
        <f t="shared" si="0"/>
        <v>#DIV/0!</v>
      </c>
      <c r="N64" s="49" t="e">
        <f>AVERAGE(N8:N62)</f>
        <v>#DIV/0!</v>
      </c>
      <c r="O64" s="47" t="e">
        <f t="shared" si="0"/>
        <v>#DIV/0!</v>
      </c>
      <c r="P64" s="49" t="e">
        <f>AVERAGE(P8:P62)</f>
        <v>#DIV/0!</v>
      </c>
      <c r="Q64" s="47" t="e">
        <f t="shared" si="0"/>
        <v>#DIV/0!</v>
      </c>
      <c r="R64" s="49" t="e">
        <f>AVERAGE(R8:R62)</f>
        <v>#DIV/0!</v>
      </c>
      <c r="S64" s="47" t="e">
        <f t="shared" si="0"/>
        <v>#DIV/0!</v>
      </c>
      <c r="T64" s="49" t="e">
        <f>AVERAGE(T8:T62)</f>
        <v>#DIV/0!</v>
      </c>
      <c r="U64" s="47" t="e">
        <f t="shared" si="0"/>
        <v>#DIV/0!</v>
      </c>
      <c r="V64" s="49" t="e">
        <f>AVERAGE(V8:V62)</f>
        <v>#DIV/0!</v>
      </c>
      <c r="W64" s="47" t="e">
        <f t="shared" si="0"/>
        <v>#DIV/0!</v>
      </c>
      <c r="X64" s="49" t="e">
        <f>AVERAGE(X8:X62)</f>
        <v>#DIV/0!</v>
      </c>
      <c r="Y64" s="47" t="e">
        <f t="shared" si="0"/>
        <v>#DIV/0!</v>
      </c>
      <c r="Z64" s="49" t="e">
        <f>AVERAGE(Z8:Z62)</f>
        <v>#DIV/0!</v>
      </c>
      <c r="AA64" s="47" t="e">
        <f t="shared" si="0"/>
        <v>#DIV/0!</v>
      </c>
      <c r="AB64" s="49"/>
      <c r="AC64" s="47"/>
      <c r="AD64" s="49" t="e">
        <f>AVERAGE(AD8:AD62)</f>
        <v>#DIV/0!</v>
      </c>
      <c r="AE64" s="48" t="e">
        <f t="shared" si="13"/>
        <v>#DIV/0!</v>
      </c>
      <c r="AF64" s="45" t="e">
        <f t="shared" si="14"/>
        <v>#DIV/0!</v>
      </c>
    </row>
    <row r="65" spans="3:32" x14ac:dyDescent="0.25">
      <c r="C65" s="46" t="s">
        <v>145</v>
      </c>
      <c r="D65" s="46">
        <f>COUNTIF(D8:D62,"&gt;=70")</f>
        <v>0</v>
      </c>
      <c r="E65" s="46"/>
      <c r="F65" s="46">
        <f t="shared" ref="F65:AD65" si="16">COUNTIF(F8:F62,"&gt;=70")</f>
        <v>0</v>
      </c>
      <c r="G65" s="46"/>
      <c r="H65" s="46">
        <f t="shared" si="16"/>
        <v>0</v>
      </c>
      <c r="I65" s="46"/>
      <c r="J65" s="46">
        <f t="shared" si="16"/>
        <v>0</v>
      </c>
      <c r="K65" s="46"/>
      <c r="L65" s="46">
        <f t="shared" si="16"/>
        <v>0</v>
      </c>
      <c r="M65" s="46"/>
      <c r="N65" s="46">
        <f t="shared" si="16"/>
        <v>0</v>
      </c>
      <c r="O65" s="46"/>
      <c r="P65" s="46">
        <f t="shared" si="16"/>
        <v>0</v>
      </c>
      <c r="Q65" s="46"/>
      <c r="R65" s="46">
        <f t="shared" si="16"/>
        <v>0</v>
      </c>
      <c r="S65" s="46"/>
      <c r="T65" s="46">
        <f t="shared" si="16"/>
        <v>0</v>
      </c>
      <c r="U65" s="46"/>
      <c r="V65" s="46">
        <f t="shared" si="16"/>
        <v>0</v>
      </c>
      <c r="W65" s="46"/>
      <c r="X65" s="46">
        <f t="shared" si="16"/>
        <v>0</v>
      </c>
      <c r="Y65" s="46"/>
      <c r="Z65" s="46">
        <f t="shared" si="16"/>
        <v>0</v>
      </c>
      <c r="AA65" s="46"/>
      <c r="AB65" s="46"/>
      <c r="AC65" s="46"/>
      <c r="AD65" s="46">
        <f t="shared" si="16"/>
        <v>0</v>
      </c>
      <c r="AE65" s="48"/>
      <c r="AF65" s="45" t="str">
        <f t="shared" si="14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PwnRwe58PyVNJfdmYAOWfFWDlVBkPhAXTsWm3W3wPaE0yaFSpMpSrZSstaHIdudwaM7b6WSMsGEhuGLKq9ot7A==" saltValue="GJR53lqBlVb1A+BynTxu3w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9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91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91"/>
      <c r="H1" s="91"/>
      <c r="I1" s="91"/>
      <c r="J1" s="91"/>
      <c r="K1" s="91"/>
      <c r="L1" s="91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</row>
    <row r="2" spans="1:35" ht="21" x14ac:dyDescent="0.25">
      <c r="C2" s="27"/>
      <c r="D2" s="27"/>
      <c r="E2" s="138"/>
      <c r="F2" s="138"/>
      <c r="H2" s="27"/>
      <c r="I2" s="27"/>
      <c r="L2" s="36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96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81" t="s">
        <v>146</v>
      </c>
      <c r="F5" s="146" t="s">
        <v>147</v>
      </c>
      <c r="G5" s="146" t="s">
        <v>148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94">
        <v>1</v>
      </c>
      <c r="C8" s="94" t="str">
        <f>IF('คะแนนภาคเรียนที่ 1'!B8="","",'คะแนนภาคเรียนที่ 1'!B8)</f>
        <v/>
      </c>
      <c r="D8" s="97" t="str">
        <f>IF('คะแนนภาคเรียนที่ 1'!C8="","",'คะแนนภาคเรียนที่ 1'!C8)</f>
        <v/>
      </c>
      <c r="E8" s="98" t="str">
        <f>IF(รายงาน3!AE8="","",รายงาน3!AE8)</f>
        <v/>
      </c>
      <c r="F8" s="98" t="str">
        <f>IF(รายงาน3!AF8="","",รายงาน3!AF8)</f>
        <v/>
      </c>
      <c r="G8" s="94" t="str">
        <f>IF(รายงาน3!D8="","",รายงาน3!D8)</f>
        <v/>
      </c>
      <c r="H8" s="54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94">
        <v>2</v>
      </c>
      <c r="C9" s="94" t="str">
        <f>IF('คะแนนภาคเรียนที่ 1'!B9="","",'คะแนนภาคเรียนที่ 1'!B9)</f>
        <v/>
      </c>
      <c r="D9" s="97" t="str">
        <f>IF('คะแนนภาคเรียนที่ 1'!C9="","",'คะแนนภาคเรียนที่ 1'!C9)</f>
        <v/>
      </c>
      <c r="E9" s="98" t="str">
        <f>IF(รายงาน3!AE9="","",รายงาน3!AE9)</f>
        <v/>
      </c>
      <c r="F9" s="98" t="str">
        <f>IF(รายงาน3!AF9="","",รายงาน3!AF9)</f>
        <v/>
      </c>
      <c r="G9" s="94" t="str">
        <f>IF(รายงาน3!D9="","",รายงาน3!D9)</f>
        <v/>
      </c>
      <c r="H9" s="54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94">
        <v>3</v>
      </c>
      <c r="C10" s="94" t="str">
        <f>IF('คะแนนภาคเรียนที่ 1'!B10="","",'คะแนนภาคเรียนที่ 1'!B10)</f>
        <v/>
      </c>
      <c r="D10" s="97" t="str">
        <f>IF('คะแนนภาคเรียนที่ 1'!C10="","",'คะแนนภาคเรียนที่ 1'!C10)</f>
        <v/>
      </c>
      <c r="E10" s="98" t="str">
        <f>IF(รายงาน3!AE10="","",รายงาน3!AE10)</f>
        <v/>
      </c>
      <c r="F10" s="98" t="str">
        <f>IF(รายงาน3!AF10="","",รายงาน3!AF10)</f>
        <v/>
      </c>
      <c r="G10" s="94" t="str">
        <f>IF(รายงาน3!D10="","",รายงาน3!D10)</f>
        <v/>
      </c>
      <c r="H10" s="54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94">
        <v>4</v>
      </c>
      <c r="C11" s="94" t="str">
        <f>IF('คะแนนภาคเรียนที่ 1'!B11="","",'คะแนนภาคเรียนที่ 1'!B11)</f>
        <v/>
      </c>
      <c r="D11" s="97" t="str">
        <f>IF('คะแนนภาคเรียนที่ 1'!C11="","",'คะแนนภาคเรียนที่ 1'!C11)</f>
        <v/>
      </c>
      <c r="E11" s="98" t="str">
        <f>IF(รายงาน3!AE11="","",รายงาน3!AE11)</f>
        <v/>
      </c>
      <c r="F11" s="98" t="str">
        <f>IF(รายงาน3!AF11="","",รายงาน3!AF11)</f>
        <v/>
      </c>
      <c r="G11" s="94" t="str">
        <f>IF(รายงาน3!D11="","",รายงาน3!D11)</f>
        <v/>
      </c>
      <c r="H11" s="54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94">
        <v>5</v>
      </c>
      <c r="C12" s="94" t="str">
        <f>IF('คะแนนภาคเรียนที่ 1'!B12="","",'คะแนนภาคเรียนที่ 1'!B12)</f>
        <v/>
      </c>
      <c r="D12" s="97" t="str">
        <f>IF('คะแนนภาคเรียนที่ 1'!C12="","",'คะแนนภาคเรียนที่ 1'!C12)</f>
        <v/>
      </c>
      <c r="E12" s="98" t="str">
        <f>IF(รายงาน3!AE12="","",รายงาน3!AE12)</f>
        <v/>
      </c>
      <c r="F12" s="98" t="str">
        <f>IF(รายงาน3!AF12="","",รายงาน3!AF12)</f>
        <v/>
      </c>
      <c r="G12" s="94" t="str">
        <f>IF(รายงาน3!D12="","",รายงาน3!D12)</f>
        <v/>
      </c>
      <c r="H12" s="54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94">
        <v>6</v>
      </c>
      <c r="C13" s="94" t="str">
        <f>IF('คะแนนภาคเรียนที่ 1'!B13="","",'คะแนนภาคเรียนที่ 1'!B13)</f>
        <v/>
      </c>
      <c r="D13" s="97" t="str">
        <f>IF('คะแนนภาคเรียนที่ 1'!C13="","",'คะแนนภาคเรียนที่ 1'!C13)</f>
        <v/>
      </c>
      <c r="E13" s="98" t="str">
        <f>IF(รายงาน3!AE13="","",รายงาน3!AE13)</f>
        <v/>
      </c>
      <c r="F13" s="98" t="str">
        <f>IF(รายงาน3!AF13="","",รายงาน3!AF13)</f>
        <v/>
      </c>
      <c r="G13" s="94" t="str">
        <f>IF(รายงาน3!D13="","",รายงาน3!D13)</f>
        <v/>
      </c>
      <c r="H13" s="54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94">
        <v>7</v>
      </c>
      <c r="C14" s="94" t="str">
        <f>IF('คะแนนภาคเรียนที่ 1'!B14="","",'คะแนนภาคเรียนที่ 1'!B14)</f>
        <v/>
      </c>
      <c r="D14" s="97" t="str">
        <f>IF('คะแนนภาคเรียนที่ 1'!C14="","",'คะแนนภาคเรียนที่ 1'!C14)</f>
        <v/>
      </c>
      <c r="E14" s="98" t="str">
        <f>IF(รายงาน3!AE14="","",รายงาน3!AE14)</f>
        <v/>
      </c>
      <c r="F14" s="98" t="str">
        <f>IF(รายงาน3!AF14="","",รายงาน3!AF14)</f>
        <v/>
      </c>
      <c r="G14" s="94" t="str">
        <f>IF(รายงาน3!D14="","",รายงาน3!D14)</f>
        <v/>
      </c>
      <c r="H14" s="54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94">
        <v>8</v>
      </c>
      <c r="C15" s="94" t="str">
        <f>IF('คะแนนภาคเรียนที่ 1'!B15="","",'คะแนนภาคเรียนที่ 1'!B15)</f>
        <v/>
      </c>
      <c r="D15" s="97" t="str">
        <f>IF('คะแนนภาคเรียนที่ 1'!C15="","",'คะแนนภาคเรียนที่ 1'!C15)</f>
        <v/>
      </c>
      <c r="E15" s="98" t="str">
        <f>IF(รายงาน3!AE15="","",รายงาน3!AE15)</f>
        <v/>
      </c>
      <c r="F15" s="98" t="str">
        <f>IF(รายงาน3!AF15="","",รายงาน3!AF15)</f>
        <v/>
      </c>
      <c r="G15" s="94" t="str">
        <f>IF(รายงาน3!D15="","",รายงาน3!D15)</f>
        <v/>
      </c>
      <c r="H15" s="54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94">
        <v>9</v>
      </c>
      <c r="C16" s="94" t="str">
        <f>IF('คะแนนภาคเรียนที่ 1'!B16="","",'คะแนนภาคเรียนที่ 1'!B16)</f>
        <v/>
      </c>
      <c r="D16" s="97" t="str">
        <f>IF('คะแนนภาคเรียนที่ 1'!C16="","",'คะแนนภาคเรียนที่ 1'!C16)</f>
        <v/>
      </c>
      <c r="E16" s="98" t="str">
        <f>IF(รายงาน3!AE16="","",รายงาน3!AE16)</f>
        <v/>
      </c>
      <c r="F16" s="98" t="str">
        <f>IF(รายงาน3!AF16="","",รายงาน3!AF16)</f>
        <v/>
      </c>
      <c r="G16" s="94" t="str">
        <f>IF(รายงาน3!D16="","",รายงาน3!D16)</f>
        <v/>
      </c>
      <c r="H16" s="54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94">
        <v>10</v>
      </c>
      <c r="C17" s="94" t="str">
        <f>IF('คะแนนภาคเรียนที่ 1'!B17="","",'คะแนนภาคเรียนที่ 1'!B17)</f>
        <v/>
      </c>
      <c r="D17" s="97" t="str">
        <f>IF('คะแนนภาคเรียนที่ 1'!C17="","",'คะแนนภาคเรียนที่ 1'!C17)</f>
        <v/>
      </c>
      <c r="E17" s="98" t="str">
        <f>IF(รายงาน3!AE17="","",รายงาน3!AE17)</f>
        <v/>
      </c>
      <c r="F17" s="98" t="str">
        <f>IF(รายงาน3!AF17="","",รายงาน3!AF17)</f>
        <v/>
      </c>
      <c r="G17" s="94" t="str">
        <f>IF(รายงาน3!D17="","",รายงาน3!D17)</f>
        <v/>
      </c>
      <c r="H17" s="54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94">
        <v>11</v>
      </c>
      <c r="C18" s="94" t="str">
        <f>IF('คะแนนภาคเรียนที่ 1'!B18="","",'คะแนนภาคเรียนที่ 1'!B18)</f>
        <v/>
      </c>
      <c r="D18" s="97" t="str">
        <f>IF('คะแนนภาคเรียนที่ 1'!C18="","",'คะแนนภาคเรียนที่ 1'!C18)</f>
        <v/>
      </c>
      <c r="E18" s="98" t="str">
        <f>IF(รายงาน3!AE18="","",รายงาน3!AE18)</f>
        <v/>
      </c>
      <c r="F18" s="98" t="str">
        <f>IF(รายงาน3!AF18="","",รายงาน3!AF18)</f>
        <v/>
      </c>
      <c r="G18" s="94" t="str">
        <f>IF(รายงาน3!D18="","",รายงาน3!D18)</f>
        <v/>
      </c>
      <c r="H18" s="54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94">
        <v>12</v>
      </c>
      <c r="C19" s="94" t="str">
        <f>IF('คะแนนภาคเรียนที่ 1'!B19="","",'คะแนนภาคเรียนที่ 1'!B19)</f>
        <v/>
      </c>
      <c r="D19" s="97" t="str">
        <f>IF('คะแนนภาคเรียนที่ 1'!C19="","",'คะแนนภาคเรียนที่ 1'!C19)</f>
        <v/>
      </c>
      <c r="E19" s="98" t="str">
        <f>IF(รายงาน3!AE19="","",รายงาน3!AE19)</f>
        <v/>
      </c>
      <c r="F19" s="98" t="str">
        <f>IF(รายงาน3!AF19="","",รายงาน3!AF19)</f>
        <v/>
      </c>
      <c r="G19" s="94" t="str">
        <f>IF(รายงาน3!D19="","",รายงาน3!D19)</f>
        <v/>
      </c>
      <c r="H19" s="54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94">
        <v>13</v>
      </c>
      <c r="C20" s="94" t="str">
        <f>IF('คะแนนภาคเรียนที่ 1'!B20="","",'คะแนนภาคเรียนที่ 1'!B20)</f>
        <v/>
      </c>
      <c r="D20" s="97" t="str">
        <f>IF('คะแนนภาคเรียนที่ 1'!C20="","",'คะแนนภาคเรียนที่ 1'!C20)</f>
        <v/>
      </c>
      <c r="E20" s="98" t="str">
        <f>IF(รายงาน3!AE20="","",รายงาน3!AE20)</f>
        <v/>
      </c>
      <c r="F20" s="98" t="str">
        <f>IF(รายงาน3!AF20="","",รายงาน3!AF20)</f>
        <v/>
      </c>
      <c r="G20" s="94" t="str">
        <f>IF(รายงาน3!D20="","",รายงาน3!D20)</f>
        <v/>
      </c>
      <c r="H20" s="54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94">
        <v>14</v>
      </c>
      <c r="C21" s="94" t="str">
        <f>IF('คะแนนภาคเรียนที่ 1'!B21="","",'คะแนนภาคเรียนที่ 1'!B21)</f>
        <v/>
      </c>
      <c r="D21" s="97" t="str">
        <f>IF('คะแนนภาคเรียนที่ 1'!C21="","",'คะแนนภาคเรียนที่ 1'!C21)</f>
        <v/>
      </c>
      <c r="E21" s="98" t="str">
        <f>IF(รายงาน3!AE21="","",รายงาน3!AE21)</f>
        <v/>
      </c>
      <c r="F21" s="98" t="str">
        <f>IF(รายงาน3!AF21="","",รายงาน3!AF21)</f>
        <v/>
      </c>
      <c r="G21" s="94" t="str">
        <f>IF(รายงาน3!D21="","",รายงาน3!D21)</f>
        <v/>
      </c>
      <c r="H21" s="54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94">
        <v>15</v>
      </c>
      <c r="C22" s="94" t="str">
        <f>IF('คะแนนภาคเรียนที่ 1'!B22="","",'คะแนนภาคเรียนที่ 1'!B22)</f>
        <v/>
      </c>
      <c r="D22" s="97" t="str">
        <f>IF('คะแนนภาคเรียนที่ 1'!C22="","",'คะแนนภาคเรียนที่ 1'!C22)</f>
        <v/>
      </c>
      <c r="E22" s="98" t="str">
        <f>IF(รายงาน3!AE22="","",รายงาน3!AE22)</f>
        <v/>
      </c>
      <c r="F22" s="98" t="str">
        <f>IF(รายงาน3!AF22="","",รายงาน3!AF22)</f>
        <v/>
      </c>
      <c r="G22" s="94" t="str">
        <f>IF(รายงาน3!D22="","",รายงาน3!D22)</f>
        <v/>
      </c>
      <c r="H22" s="54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94">
        <v>16</v>
      </c>
      <c r="C23" s="94" t="str">
        <f>IF('คะแนนภาคเรียนที่ 1'!B23="","",'คะแนนภาคเรียนที่ 1'!B23)</f>
        <v/>
      </c>
      <c r="D23" s="97" t="str">
        <f>IF('คะแนนภาคเรียนที่ 1'!C23="","",'คะแนนภาคเรียนที่ 1'!C23)</f>
        <v/>
      </c>
      <c r="E23" s="98" t="str">
        <f>IF(รายงาน3!AE23="","",รายงาน3!AE23)</f>
        <v/>
      </c>
      <c r="F23" s="98" t="str">
        <f>IF(รายงาน3!AF23="","",รายงาน3!AF23)</f>
        <v/>
      </c>
      <c r="G23" s="94" t="str">
        <f>IF(รายงาน3!D23="","",รายงาน3!D23)</f>
        <v/>
      </c>
      <c r="H23" s="54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94">
        <v>17</v>
      </c>
      <c r="C24" s="94" t="str">
        <f>IF('คะแนนภาคเรียนที่ 1'!B24="","",'คะแนนภาคเรียนที่ 1'!B24)</f>
        <v/>
      </c>
      <c r="D24" s="97" t="str">
        <f>IF('คะแนนภาคเรียนที่ 1'!C24="","",'คะแนนภาคเรียนที่ 1'!C24)</f>
        <v/>
      </c>
      <c r="E24" s="98" t="str">
        <f>IF(รายงาน3!AE24="","",รายงาน3!AE24)</f>
        <v/>
      </c>
      <c r="F24" s="98" t="str">
        <f>IF(รายงาน3!AF24="","",รายงาน3!AF24)</f>
        <v/>
      </c>
      <c r="G24" s="94" t="str">
        <f>IF(รายงาน3!D24="","",รายงาน3!D24)</f>
        <v/>
      </c>
      <c r="H24" s="54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94">
        <v>18</v>
      </c>
      <c r="C25" s="94" t="str">
        <f>IF('คะแนนภาคเรียนที่ 1'!B25="","",'คะแนนภาคเรียนที่ 1'!B25)</f>
        <v/>
      </c>
      <c r="D25" s="97" t="str">
        <f>IF('คะแนนภาคเรียนที่ 1'!C25="","",'คะแนนภาคเรียนที่ 1'!C25)</f>
        <v/>
      </c>
      <c r="E25" s="98" t="str">
        <f>IF(รายงาน3!AE25="","",รายงาน3!AE25)</f>
        <v/>
      </c>
      <c r="F25" s="98" t="str">
        <f>IF(รายงาน3!AF25="","",รายงาน3!AF25)</f>
        <v/>
      </c>
      <c r="G25" s="94" t="str">
        <f>IF(รายงาน3!D25="","",รายงาน3!D25)</f>
        <v/>
      </c>
      <c r="H25" s="54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94">
        <v>19</v>
      </c>
      <c r="C26" s="94" t="str">
        <f>IF('คะแนนภาคเรียนที่ 1'!B26="","",'คะแนนภาคเรียนที่ 1'!B26)</f>
        <v/>
      </c>
      <c r="D26" s="97" t="str">
        <f>IF('คะแนนภาคเรียนที่ 1'!C26="","",'คะแนนภาคเรียนที่ 1'!C26)</f>
        <v/>
      </c>
      <c r="E26" s="98" t="str">
        <f>IF(รายงาน3!AE26="","",รายงาน3!AE26)</f>
        <v/>
      </c>
      <c r="F26" s="98" t="str">
        <f>IF(รายงาน3!AF26="","",รายงาน3!AF26)</f>
        <v/>
      </c>
      <c r="G26" s="94" t="str">
        <f>IF(รายงาน3!D26="","",รายงาน3!D26)</f>
        <v/>
      </c>
      <c r="H26" s="54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94">
        <v>20</v>
      </c>
      <c r="C27" s="94" t="str">
        <f>IF('คะแนนภาคเรียนที่ 1'!B27="","",'คะแนนภาคเรียนที่ 1'!B27)</f>
        <v/>
      </c>
      <c r="D27" s="97" t="str">
        <f>IF('คะแนนภาคเรียนที่ 1'!C27="","",'คะแนนภาคเรียนที่ 1'!C27)</f>
        <v/>
      </c>
      <c r="E27" s="98" t="str">
        <f>IF(รายงาน3!AE27="","",รายงาน3!AE27)</f>
        <v/>
      </c>
      <c r="F27" s="98" t="str">
        <f>IF(รายงาน3!AF27="","",รายงาน3!AF27)</f>
        <v/>
      </c>
      <c r="G27" s="94" t="str">
        <f>IF(รายงาน3!D27="","",รายงาน3!D27)</f>
        <v/>
      </c>
      <c r="H27" s="54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94">
        <v>21</v>
      </c>
      <c r="C28" s="94" t="str">
        <f>IF('คะแนนภาคเรียนที่ 1'!B28="","",'คะแนนภาคเรียนที่ 1'!B28)</f>
        <v/>
      </c>
      <c r="D28" s="97" t="str">
        <f>IF('คะแนนภาคเรียนที่ 1'!C28="","",'คะแนนภาคเรียนที่ 1'!C28)</f>
        <v/>
      </c>
      <c r="E28" s="98" t="str">
        <f>IF(รายงาน3!AE28="","",รายงาน3!AE28)</f>
        <v/>
      </c>
      <c r="F28" s="98" t="str">
        <f>IF(รายงาน3!AF28="","",รายงาน3!AF28)</f>
        <v/>
      </c>
      <c r="G28" s="94" t="str">
        <f>IF(รายงาน3!D28="","",รายงาน3!D28)</f>
        <v/>
      </c>
      <c r="H28" s="54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94">
        <v>22</v>
      </c>
      <c r="C29" s="94" t="str">
        <f>IF('คะแนนภาคเรียนที่ 1'!B29="","",'คะแนนภาคเรียนที่ 1'!B29)</f>
        <v/>
      </c>
      <c r="D29" s="97" t="str">
        <f>IF('คะแนนภาคเรียนที่ 1'!C29="","",'คะแนนภาคเรียนที่ 1'!C29)</f>
        <v/>
      </c>
      <c r="E29" s="98" t="str">
        <f>IF(รายงาน3!AE29="","",รายงาน3!AE29)</f>
        <v/>
      </c>
      <c r="F29" s="98" t="str">
        <f>IF(รายงาน3!AF29="","",รายงาน3!AF29)</f>
        <v/>
      </c>
      <c r="G29" s="94" t="str">
        <f>IF(รายงาน3!D29="","",รายงาน3!D29)</f>
        <v/>
      </c>
      <c r="H29" s="54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94">
        <v>23</v>
      </c>
      <c r="C30" s="94" t="str">
        <f>IF('คะแนนภาคเรียนที่ 1'!B30="","",'คะแนนภาคเรียนที่ 1'!B30)</f>
        <v/>
      </c>
      <c r="D30" s="97" t="str">
        <f>IF('คะแนนภาคเรียนที่ 1'!C30="","",'คะแนนภาคเรียนที่ 1'!C30)</f>
        <v/>
      </c>
      <c r="E30" s="98" t="str">
        <f>IF(รายงาน3!AE30="","",รายงาน3!AE30)</f>
        <v/>
      </c>
      <c r="F30" s="98" t="str">
        <f>IF(รายงาน3!AF30="","",รายงาน3!AF30)</f>
        <v/>
      </c>
      <c r="G30" s="94" t="str">
        <f>IF(รายงาน3!D30="","",รายงาน3!D30)</f>
        <v/>
      </c>
      <c r="H30" s="54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94">
        <v>24</v>
      </c>
      <c r="C31" s="94" t="str">
        <f>IF('คะแนนภาคเรียนที่ 1'!B31="","",'คะแนนภาคเรียนที่ 1'!B31)</f>
        <v/>
      </c>
      <c r="D31" s="97" t="str">
        <f>IF('คะแนนภาคเรียนที่ 1'!C31="","",'คะแนนภาคเรียนที่ 1'!C31)</f>
        <v/>
      </c>
      <c r="E31" s="98" t="str">
        <f>IF(รายงาน3!AE31="","",รายงาน3!AE31)</f>
        <v/>
      </c>
      <c r="F31" s="98" t="str">
        <f>IF(รายงาน3!AF31="","",รายงาน3!AF31)</f>
        <v/>
      </c>
      <c r="G31" s="94" t="str">
        <f>IF(รายงาน3!D31="","",รายงาน3!D31)</f>
        <v/>
      </c>
      <c r="H31" s="54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94">
        <v>25</v>
      </c>
      <c r="C32" s="94" t="str">
        <f>IF('คะแนนภาคเรียนที่ 1'!B32="","",'คะแนนภาคเรียนที่ 1'!B32)</f>
        <v/>
      </c>
      <c r="D32" s="97" t="str">
        <f>IF('คะแนนภาคเรียนที่ 1'!C32="","",'คะแนนภาคเรียนที่ 1'!C32)</f>
        <v/>
      </c>
      <c r="E32" s="98" t="str">
        <f>IF(รายงาน3!AE32="","",รายงาน3!AE32)</f>
        <v/>
      </c>
      <c r="F32" s="98" t="str">
        <f>IF(รายงาน3!AF32="","",รายงาน3!AF32)</f>
        <v/>
      </c>
      <c r="G32" s="94" t="str">
        <f>IF(รายงาน3!D32="","",รายงาน3!D32)</f>
        <v/>
      </c>
      <c r="H32" s="54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94">
        <v>26</v>
      </c>
      <c r="C33" s="94" t="str">
        <f>IF('คะแนนภาคเรียนที่ 1'!B33="","",'คะแนนภาคเรียนที่ 1'!B33)</f>
        <v/>
      </c>
      <c r="D33" s="97" t="str">
        <f>IF('คะแนนภาคเรียนที่ 1'!C33="","",'คะแนนภาคเรียนที่ 1'!C33)</f>
        <v/>
      </c>
      <c r="E33" s="98" t="str">
        <f>IF(รายงาน3!AE33="","",รายงาน3!AE33)</f>
        <v/>
      </c>
      <c r="F33" s="98" t="str">
        <f>IF(รายงาน3!AF33="","",รายงาน3!AF33)</f>
        <v/>
      </c>
      <c r="G33" s="94" t="str">
        <f>IF(รายงาน3!D33="","",รายงาน3!D33)</f>
        <v/>
      </c>
      <c r="H33" s="54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94">
        <v>27</v>
      </c>
      <c r="C34" s="94" t="str">
        <f>IF('คะแนนภาคเรียนที่ 1'!B34="","",'คะแนนภาคเรียนที่ 1'!B34)</f>
        <v/>
      </c>
      <c r="D34" s="97" t="str">
        <f>IF('คะแนนภาคเรียนที่ 1'!C34="","",'คะแนนภาคเรียนที่ 1'!C34)</f>
        <v/>
      </c>
      <c r="E34" s="98" t="str">
        <f>IF(รายงาน3!AE34="","",รายงาน3!AE34)</f>
        <v/>
      </c>
      <c r="F34" s="98" t="str">
        <f>IF(รายงาน3!AF34="","",รายงาน3!AF34)</f>
        <v/>
      </c>
      <c r="G34" s="94" t="str">
        <f>IF(รายงาน3!D34="","",รายงาน3!D34)</f>
        <v/>
      </c>
      <c r="H34" s="54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94">
        <v>28</v>
      </c>
      <c r="C35" s="94" t="str">
        <f>IF('คะแนนภาคเรียนที่ 1'!B35="","",'คะแนนภาคเรียนที่ 1'!B35)</f>
        <v/>
      </c>
      <c r="D35" s="97" t="str">
        <f>IF('คะแนนภาคเรียนที่ 1'!C35="","",'คะแนนภาคเรียนที่ 1'!C35)</f>
        <v/>
      </c>
      <c r="E35" s="98" t="str">
        <f>IF(รายงาน3!AE35="","",รายงาน3!AE35)</f>
        <v/>
      </c>
      <c r="F35" s="98" t="str">
        <f>IF(รายงาน3!AF35="","",รายงาน3!AF35)</f>
        <v/>
      </c>
      <c r="G35" s="94" t="str">
        <f>IF(รายงาน3!D35="","",รายงาน3!D35)</f>
        <v/>
      </c>
      <c r="H35" s="54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94">
        <v>29</v>
      </c>
      <c r="C36" s="94" t="str">
        <f>IF('คะแนนภาคเรียนที่ 1'!B36="","",'คะแนนภาคเรียนที่ 1'!B36)</f>
        <v/>
      </c>
      <c r="D36" s="97" t="str">
        <f>IF('คะแนนภาคเรียนที่ 1'!C36="","",'คะแนนภาคเรียนที่ 1'!C36)</f>
        <v/>
      </c>
      <c r="E36" s="98" t="str">
        <f>IF(รายงาน3!AE36="","",รายงาน3!AE36)</f>
        <v/>
      </c>
      <c r="F36" s="98" t="str">
        <f>IF(รายงาน3!AF36="","",รายงาน3!AF36)</f>
        <v/>
      </c>
      <c r="G36" s="94" t="str">
        <f>IF(รายงาน3!D36="","",รายงาน3!D36)</f>
        <v/>
      </c>
      <c r="H36" s="54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94">
        <v>30</v>
      </c>
      <c r="C37" s="94" t="str">
        <f>IF('คะแนนภาคเรียนที่ 1'!B37="","",'คะแนนภาคเรียนที่ 1'!B37)</f>
        <v/>
      </c>
      <c r="D37" s="97" t="str">
        <f>IF('คะแนนภาคเรียนที่ 1'!C37="","",'คะแนนภาคเรียนที่ 1'!C37)</f>
        <v/>
      </c>
      <c r="E37" s="98" t="str">
        <f>IF(รายงาน3!AE37="","",รายงาน3!AE37)</f>
        <v/>
      </c>
      <c r="F37" s="98" t="str">
        <f>IF(รายงาน3!AF37="","",รายงาน3!AF37)</f>
        <v/>
      </c>
      <c r="G37" s="94" t="str">
        <f>IF(รายงาน3!D37="","",รายงาน3!D37)</f>
        <v/>
      </c>
      <c r="H37" s="54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94">
        <v>31</v>
      </c>
      <c r="C38" s="94" t="str">
        <f>IF('คะแนนภาคเรียนที่ 1'!B38="","",'คะแนนภาคเรียนที่ 1'!B38)</f>
        <v/>
      </c>
      <c r="D38" s="97" t="str">
        <f>IF('คะแนนภาคเรียนที่ 1'!C38="","",'คะแนนภาคเรียนที่ 1'!C38)</f>
        <v/>
      </c>
      <c r="E38" s="98" t="str">
        <f>IF(รายงาน3!AE38="","",รายงาน3!AE38)</f>
        <v/>
      </c>
      <c r="F38" s="98" t="str">
        <f>IF(รายงาน3!AF38="","",รายงาน3!AF38)</f>
        <v/>
      </c>
      <c r="G38" s="94" t="str">
        <f>IF(รายงาน3!D38="","",รายงาน3!D38)</f>
        <v/>
      </c>
      <c r="H38" s="54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94">
        <v>32</v>
      </c>
      <c r="C39" s="94" t="str">
        <f>IF('คะแนนภาคเรียนที่ 1'!B39="","",'คะแนนภาคเรียนที่ 1'!B39)</f>
        <v/>
      </c>
      <c r="D39" s="97" t="str">
        <f>IF('คะแนนภาคเรียนที่ 1'!C39="","",'คะแนนภาคเรียนที่ 1'!C39)</f>
        <v/>
      </c>
      <c r="E39" s="98" t="str">
        <f>IF(รายงาน3!AE39="","",รายงาน3!AE39)</f>
        <v/>
      </c>
      <c r="F39" s="98" t="str">
        <f>IF(รายงาน3!AF39="","",รายงาน3!AF39)</f>
        <v/>
      </c>
      <c r="G39" s="94" t="str">
        <f>IF(รายงาน3!D39="","",รายงาน3!D39)</f>
        <v/>
      </c>
      <c r="H39" s="54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94">
        <v>33</v>
      </c>
      <c r="C40" s="94" t="str">
        <f>IF('คะแนนภาคเรียนที่ 1'!B40="","",'คะแนนภาคเรียนที่ 1'!B40)</f>
        <v/>
      </c>
      <c r="D40" s="97" t="str">
        <f>IF('คะแนนภาคเรียนที่ 1'!C40="","",'คะแนนภาคเรียนที่ 1'!C40)</f>
        <v/>
      </c>
      <c r="E40" s="98" t="str">
        <f>IF(รายงาน3!AE40="","",รายงาน3!AE40)</f>
        <v/>
      </c>
      <c r="F40" s="98" t="str">
        <f>IF(รายงาน3!AF40="","",รายงาน3!AF40)</f>
        <v/>
      </c>
      <c r="G40" s="94" t="str">
        <f>IF(รายงาน3!D40="","",รายงาน3!D40)</f>
        <v/>
      </c>
      <c r="H40" s="54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94">
        <v>34</v>
      </c>
      <c r="C41" s="94" t="str">
        <f>IF('คะแนนภาคเรียนที่ 1'!B41="","",'คะแนนภาคเรียนที่ 1'!B41)</f>
        <v/>
      </c>
      <c r="D41" s="97" t="str">
        <f>IF('คะแนนภาคเรียนที่ 1'!C41="","",'คะแนนภาคเรียนที่ 1'!C41)</f>
        <v/>
      </c>
      <c r="E41" s="98" t="str">
        <f>IF(รายงาน3!AE41="","",รายงาน3!AE41)</f>
        <v/>
      </c>
      <c r="F41" s="98" t="str">
        <f>IF(รายงาน3!AF41="","",รายงาน3!AF41)</f>
        <v/>
      </c>
      <c r="G41" s="94" t="str">
        <f>IF(รายงาน3!D41="","",รายงาน3!D41)</f>
        <v/>
      </c>
      <c r="H41" s="54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94">
        <v>35</v>
      </c>
      <c r="C42" s="94" t="str">
        <f>IF('คะแนนภาคเรียนที่ 1'!B42="","",'คะแนนภาคเรียนที่ 1'!B42)</f>
        <v/>
      </c>
      <c r="D42" s="97" t="str">
        <f>IF('คะแนนภาคเรียนที่ 1'!C42="","",'คะแนนภาคเรียนที่ 1'!C42)</f>
        <v/>
      </c>
      <c r="E42" s="98" t="str">
        <f>IF(รายงาน3!AE42="","",รายงาน3!AE42)</f>
        <v/>
      </c>
      <c r="F42" s="98" t="str">
        <f>IF(รายงาน3!AF42="","",รายงาน3!AF42)</f>
        <v/>
      </c>
      <c r="G42" s="94" t="str">
        <f>IF(รายงาน3!D42="","",รายงาน3!D42)</f>
        <v/>
      </c>
      <c r="H42" s="54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94">
        <v>36</v>
      </c>
      <c r="C43" s="94" t="str">
        <f>IF('คะแนนภาคเรียนที่ 1'!B43="","",'คะแนนภาคเรียนที่ 1'!B43)</f>
        <v/>
      </c>
      <c r="D43" s="97" t="str">
        <f>IF('คะแนนภาคเรียนที่ 1'!C43="","",'คะแนนภาคเรียนที่ 1'!C43)</f>
        <v/>
      </c>
      <c r="E43" s="98" t="str">
        <f>IF(รายงาน3!AE43="","",รายงาน3!AE43)</f>
        <v/>
      </c>
      <c r="F43" s="98" t="str">
        <f>IF(รายงาน3!AF43="","",รายงาน3!AF43)</f>
        <v/>
      </c>
      <c r="G43" s="94" t="str">
        <f>IF(รายงาน3!D43="","",รายงาน3!D43)</f>
        <v/>
      </c>
      <c r="H43" s="54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94">
        <v>37</v>
      </c>
      <c r="C44" s="94" t="str">
        <f>IF('คะแนนภาคเรียนที่ 1'!B44="","",'คะแนนภาคเรียนที่ 1'!B44)</f>
        <v/>
      </c>
      <c r="D44" s="97" t="str">
        <f>IF('คะแนนภาคเรียนที่ 1'!C44="","",'คะแนนภาคเรียนที่ 1'!C44)</f>
        <v/>
      </c>
      <c r="E44" s="98" t="str">
        <f>IF(รายงาน3!AE44="","",รายงาน3!AE44)</f>
        <v/>
      </c>
      <c r="F44" s="98" t="str">
        <f>IF(รายงาน3!AF44="","",รายงาน3!AF44)</f>
        <v/>
      </c>
      <c r="G44" s="94" t="str">
        <f>IF(รายงาน3!D44="","",รายงาน3!D44)</f>
        <v/>
      </c>
      <c r="H44" s="54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94">
        <v>38</v>
      </c>
      <c r="C45" s="94" t="str">
        <f>IF('คะแนนภาคเรียนที่ 1'!B45="","",'คะแนนภาคเรียนที่ 1'!B45)</f>
        <v/>
      </c>
      <c r="D45" s="97" t="str">
        <f>IF('คะแนนภาคเรียนที่ 1'!C45="","",'คะแนนภาคเรียนที่ 1'!C45)</f>
        <v/>
      </c>
      <c r="E45" s="98" t="str">
        <f>IF(รายงาน3!AE45="","",รายงาน3!AE45)</f>
        <v/>
      </c>
      <c r="F45" s="98" t="str">
        <f>IF(รายงาน3!AF45="","",รายงาน3!AF45)</f>
        <v/>
      </c>
      <c r="G45" s="94" t="str">
        <f>IF(รายงาน3!D45="","",รายงาน3!D45)</f>
        <v/>
      </c>
      <c r="H45" s="54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94">
        <v>39</v>
      </c>
      <c r="C46" s="94" t="str">
        <f>IF('คะแนนภาคเรียนที่ 1'!B46="","",'คะแนนภาคเรียนที่ 1'!B46)</f>
        <v/>
      </c>
      <c r="D46" s="97" t="str">
        <f>IF('คะแนนภาคเรียนที่ 1'!C46="","",'คะแนนภาคเรียนที่ 1'!C46)</f>
        <v/>
      </c>
      <c r="E46" s="98" t="str">
        <f>IF(รายงาน3!AE46="","",รายงาน3!AE46)</f>
        <v/>
      </c>
      <c r="F46" s="98" t="str">
        <f>IF(รายงาน3!AF46="","",รายงาน3!AF46)</f>
        <v/>
      </c>
      <c r="G46" s="94" t="str">
        <f>IF(รายงาน3!D46="","",รายงาน3!D46)</f>
        <v/>
      </c>
      <c r="H46" s="54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94">
        <v>40</v>
      </c>
      <c r="C47" s="94" t="str">
        <f>IF('คะแนนภาคเรียนที่ 1'!B47="","",'คะแนนภาคเรียนที่ 1'!B47)</f>
        <v/>
      </c>
      <c r="D47" s="97" t="str">
        <f>IF('คะแนนภาคเรียนที่ 1'!C47="","",'คะแนนภาคเรียนที่ 1'!C47)</f>
        <v/>
      </c>
      <c r="E47" s="98" t="str">
        <f>IF(รายงาน3!AE47="","",รายงาน3!AE47)</f>
        <v/>
      </c>
      <c r="F47" s="98" t="str">
        <f>IF(รายงาน3!AF47="","",รายงาน3!AF47)</f>
        <v/>
      </c>
      <c r="G47" s="94" t="str">
        <f>IF(รายงาน3!D47="","",รายงาน3!D47)</f>
        <v/>
      </c>
      <c r="H47" s="54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94">
        <v>41</v>
      </c>
      <c r="C48" s="94" t="str">
        <f>IF('คะแนนภาคเรียนที่ 1'!B48="","",'คะแนนภาคเรียนที่ 1'!B48)</f>
        <v/>
      </c>
      <c r="D48" s="97" t="str">
        <f>IF('คะแนนภาคเรียนที่ 1'!C48="","",'คะแนนภาคเรียนที่ 1'!C48)</f>
        <v/>
      </c>
      <c r="E48" s="98" t="str">
        <f>IF(รายงาน3!AE48="","",รายงาน3!AE48)</f>
        <v/>
      </c>
      <c r="F48" s="98" t="str">
        <f>IF(รายงาน3!AF48="","",รายงาน3!AF48)</f>
        <v/>
      </c>
      <c r="G48" s="94" t="str">
        <f>IF(รายงาน3!D48="","",รายงาน3!D48)</f>
        <v/>
      </c>
      <c r="H48" s="54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94">
        <v>42</v>
      </c>
      <c r="C49" s="94" t="str">
        <f>IF('คะแนนภาคเรียนที่ 1'!B49="","",'คะแนนภาคเรียนที่ 1'!B49)</f>
        <v/>
      </c>
      <c r="D49" s="97" t="str">
        <f>IF('คะแนนภาคเรียนที่ 1'!C49="","",'คะแนนภาคเรียนที่ 1'!C49)</f>
        <v/>
      </c>
      <c r="E49" s="98" t="str">
        <f>IF(รายงาน3!AE49="","",รายงาน3!AE49)</f>
        <v/>
      </c>
      <c r="F49" s="98" t="str">
        <f>IF(รายงาน3!AF49="","",รายงาน3!AF49)</f>
        <v/>
      </c>
      <c r="G49" s="94" t="str">
        <f>IF(รายงาน3!D49="","",รายงาน3!D49)</f>
        <v/>
      </c>
      <c r="H49" s="54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94">
        <v>43</v>
      </c>
      <c r="C50" s="94" t="str">
        <f>IF('คะแนนภาคเรียนที่ 1'!B50="","",'คะแนนภาคเรียนที่ 1'!B50)</f>
        <v/>
      </c>
      <c r="D50" s="97" t="str">
        <f>IF('คะแนนภาคเรียนที่ 1'!C50="","",'คะแนนภาคเรียนที่ 1'!C50)</f>
        <v/>
      </c>
      <c r="E50" s="98" t="str">
        <f>IF(รายงาน3!AE50="","",รายงาน3!AE50)</f>
        <v/>
      </c>
      <c r="F50" s="98" t="str">
        <f>IF(รายงาน3!AF50="","",รายงาน3!AF50)</f>
        <v/>
      </c>
      <c r="G50" s="94" t="str">
        <f>IF(รายงาน3!D50="","",รายงาน3!D50)</f>
        <v/>
      </c>
      <c r="H50" s="54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94">
        <v>44</v>
      </c>
      <c r="C51" s="94" t="str">
        <f>IF('คะแนนภาคเรียนที่ 1'!B51="","",'คะแนนภาคเรียนที่ 1'!B51)</f>
        <v/>
      </c>
      <c r="D51" s="97" t="str">
        <f>IF('คะแนนภาคเรียนที่ 1'!C51="","",'คะแนนภาคเรียนที่ 1'!C51)</f>
        <v/>
      </c>
      <c r="E51" s="98" t="str">
        <f>IF(รายงาน3!AE51="","",รายงาน3!AE51)</f>
        <v/>
      </c>
      <c r="F51" s="98" t="str">
        <f>IF(รายงาน3!AF51="","",รายงาน3!AF51)</f>
        <v/>
      </c>
      <c r="G51" s="94" t="str">
        <f>IF(รายงาน3!D51="","",รายงาน3!D51)</f>
        <v/>
      </c>
      <c r="H51" s="54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94">
        <v>45</v>
      </c>
      <c r="C52" s="94" t="str">
        <f>IF('คะแนนภาคเรียนที่ 1'!B52="","",'คะแนนภาคเรียนที่ 1'!B52)</f>
        <v/>
      </c>
      <c r="D52" s="97" t="str">
        <f>IF('คะแนนภาคเรียนที่ 1'!C52="","",'คะแนนภาคเรียนที่ 1'!C52)</f>
        <v/>
      </c>
      <c r="E52" s="98" t="str">
        <f>IF(รายงาน3!AE52="","",รายงาน3!AE52)</f>
        <v/>
      </c>
      <c r="F52" s="98" t="str">
        <f>IF(รายงาน3!AF52="","",รายงาน3!AF52)</f>
        <v/>
      </c>
      <c r="G52" s="94" t="str">
        <f>IF(รายงาน3!D52="","",รายงาน3!D52)</f>
        <v/>
      </c>
      <c r="H52" s="54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94">
        <v>46</v>
      </c>
      <c r="C53" s="94" t="str">
        <f>IF('คะแนนภาคเรียนที่ 1'!B53="","",'คะแนนภาคเรียนที่ 1'!B53)</f>
        <v/>
      </c>
      <c r="D53" s="97" t="str">
        <f>IF('คะแนนภาคเรียนที่ 1'!C53="","",'คะแนนภาคเรียนที่ 1'!C53)</f>
        <v/>
      </c>
      <c r="E53" s="98" t="str">
        <f>IF(รายงาน3!AE53="","",รายงาน3!AE53)</f>
        <v/>
      </c>
      <c r="F53" s="98" t="str">
        <f>IF(รายงาน3!AF53="","",รายงาน3!AF53)</f>
        <v/>
      </c>
      <c r="G53" s="94" t="str">
        <f>IF(รายงาน3!D53="","",รายงาน3!D53)</f>
        <v/>
      </c>
      <c r="H53" s="54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94">
        <v>47</v>
      </c>
      <c r="C54" s="94" t="str">
        <f>IF('คะแนนภาคเรียนที่ 1'!B54="","",'คะแนนภาคเรียนที่ 1'!B54)</f>
        <v/>
      </c>
      <c r="D54" s="97" t="str">
        <f>IF('คะแนนภาคเรียนที่ 1'!C54="","",'คะแนนภาคเรียนที่ 1'!C54)</f>
        <v/>
      </c>
      <c r="E54" s="98" t="str">
        <f>IF(รายงาน3!AE54="","",รายงาน3!AE54)</f>
        <v/>
      </c>
      <c r="F54" s="98" t="str">
        <f>IF(รายงาน3!AF54="","",รายงาน3!AF54)</f>
        <v/>
      </c>
      <c r="G54" s="94" t="str">
        <f>IF(รายงาน3!D54="","",รายงาน3!D54)</f>
        <v/>
      </c>
      <c r="H54" s="54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94">
        <v>48</v>
      </c>
      <c r="C55" s="94" t="str">
        <f>IF('คะแนนภาคเรียนที่ 1'!B55="","",'คะแนนภาคเรียนที่ 1'!B55)</f>
        <v/>
      </c>
      <c r="D55" s="97" t="str">
        <f>IF('คะแนนภาคเรียนที่ 1'!C55="","",'คะแนนภาคเรียนที่ 1'!C55)</f>
        <v/>
      </c>
      <c r="E55" s="98" t="str">
        <f>IF(รายงาน3!AE55="","",รายงาน3!AE55)</f>
        <v/>
      </c>
      <c r="F55" s="98" t="str">
        <f>IF(รายงาน3!AF55="","",รายงาน3!AF55)</f>
        <v/>
      </c>
      <c r="G55" s="94" t="str">
        <f>IF(รายงาน3!D55="","",รายงาน3!D55)</f>
        <v/>
      </c>
      <c r="H55" s="54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94">
        <v>49</v>
      </c>
      <c r="C56" s="94" t="str">
        <f>IF('คะแนนภาคเรียนที่ 1'!B56="","",'คะแนนภาคเรียนที่ 1'!B56)</f>
        <v/>
      </c>
      <c r="D56" s="97" t="str">
        <f>IF('คะแนนภาคเรียนที่ 1'!C56="","",'คะแนนภาคเรียนที่ 1'!C56)</f>
        <v/>
      </c>
      <c r="E56" s="98" t="str">
        <f>IF(รายงาน3!AE56="","",รายงาน3!AE56)</f>
        <v/>
      </c>
      <c r="F56" s="98" t="str">
        <f>IF(รายงาน3!AF56="","",รายงาน3!AF56)</f>
        <v/>
      </c>
      <c r="G56" s="94" t="str">
        <f>IF(รายงาน3!D56="","",รายงาน3!D56)</f>
        <v/>
      </c>
      <c r="H56" s="54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94">
        <v>50</v>
      </c>
      <c r="C57" s="94" t="str">
        <f>IF('คะแนนภาคเรียนที่ 1'!B57="","",'คะแนนภาคเรียนที่ 1'!B57)</f>
        <v/>
      </c>
      <c r="D57" s="97" t="str">
        <f>IF('คะแนนภาคเรียนที่ 1'!C57="","",'คะแนนภาคเรียนที่ 1'!C57)</f>
        <v/>
      </c>
      <c r="E57" s="98" t="str">
        <f>IF(รายงาน3!AE57="","",รายงาน3!AE57)</f>
        <v/>
      </c>
      <c r="F57" s="98" t="str">
        <f>IF(รายงาน3!AF57="","",รายงาน3!AF57)</f>
        <v/>
      </c>
      <c r="G57" s="94" t="str">
        <f>IF(รายงาน3!D57="","",รายงาน3!D57)</f>
        <v/>
      </c>
      <c r="H57" s="54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94">
        <v>51</v>
      </c>
      <c r="C58" s="94" t="str">
        <f>IF('คะแนนภาคเรียนที่ 1'!B58="","",'คะแนนภาคเรียนที่ 1'!B58)</f>
        <v/>
      </c>
      <c r="D58" s="97" t="str">
        <f>IF('คะแนนภาคเรียนที่ 1'!C58="","",'คะแนนภาคเรียนที่ 1'!C58)</f>
        <v/>
      </c>
      <c r="E58" s="98" t="str">
        <f>IF(รายงาน3!AE58="","",รายงาน3!AE58)</f>
        <v/>
      </c>
      <c r="F58" s="98" t="str">
        <f>IF(รายงาน3!AF58="","",รายงาน3!AF58)</f>
        <v/>
      </c>
      <c r="G58" s="94" t="str">
        <f>IF(รายงาน3!D58="","",รายงาน3!D58)</f>
        <v/>
      </c>
      <c r="H58" s="54"/>
    </row>
    <row r="59" spans="2:35" ht="21" x14ac:dyDescent="0.25">
      <c r="B59" s="94">
        <v>52</v>
      </c>
      <c r="C59" s="94" t="str">
        <f>IF('คะแนนภาคเรียนที่ 1'!B59="","",'คะแนนภาคเรียนที่ 1'!B59)</f>
        <v/>
      </c>
      <c r="D59" s="97" t="str">
        <f>IF('คะแนนภาคเรียนที่ 1'!C59="","",'คะแนนภาคเรียนที่ 1'!C59)</f>
        <v/>
      </c>
      <c r="E59" s="98" t="str">
        <f>IF(รายงาน3!AE59="","",รายงาน3!AE59)</f>
        <v/>
      </c>
      <c r="F59" s="98" t="str">
        <f>IF(รายงาน3!AF59="","",รายงาน3!AF59)</f>
        <v/>
      </c>
      <c r="G59" s="94" t="str">
        <f>IF(รายงาน3!D59="","",รายงาน3!D59)</f>
        <v/>
      </c>
      <c r="H59" s="54"/>
    </row>
    <row r="60" spans="2:35" ht="21" x14ac:dyDescent="0.25">
      <c r="B60" s="94">
        <v>53</v>
      </c>
      <c r="C60" s="94" t="str">
        <f>IF('คะแนนภาคเรียนที่ 1'!B60="","",'คะแนนภาคเรียนที่ 1'!B60)</f>
        <v/>
      </c>
      <c r="D60" s="97" t="str">
        <f>IF('คะแนนภาคเรียนที่ 1'!C60="","",'คะแนนภาคเรียนที่ 1'!C60)</f>
        <v/>
      </c>
      <c r="E60" s="98" t="str">
        <f>IF(รายงาน3!AE60="","",รายงาน3!AE60)</f>
        <v/>
      </c>
      <c r="F60" s="98" t="str">
        <f>IF(รายงาน3!AF60="","",รายงาน3!AF60)</f>
        <v/>
      </c>
      <c r="G60" s="94" t="str">
        <f>IF(รายงาน3!D60="","",รายงาน3!D60)</f>
        <v/>
      </c>
      <c r="H60" s="54"/>
    </row>
    <row r="61" spans="2:35" ht="21" x14ac:dyDescent="0.25">
      <c r="B61" s="94">
        <v>54</v>
      </c>
      <c r="C61" s="94" t="str">
        <f>IF('คะแนนภาคเรียนที่ 1'!B61="","",'คะแนนภาคเรียนที่ 1'!B61)</f>
        <v/>
      </c>
      <c r="D61" s="97" t="str">
        <f>IF('คะแนนภาคเรียนที่ 1'!C61="","",'คะแนนภาคเรียนที่ 1'!C61)</f>
        <v/>
      </c>
      <c r="E61" s="98" t="str">
        <f>IF(รายงาน3!AE61="","",รายงาน3!AE61)</f>
        <v/>
      </c>
      <c r="F61" s="98" t="str">
        <f>IF(รายงาน3!AF61="","",รายงาน3!AF61)</f>
        <v/>
      </c>
      <c r="G61" s="94" t="str">
        <f>IF(รายงาน3!D61="","",รายงาน3!D61)</f>
        <v/>
      </c>
      <c r="H61" s="54"/>
    </row>
    <row r="62" spans="2:35" ht="21" x14ac:dyDescent="0.25">
      <c r="B62" s="94">
        <v>55</v>
      </c>
      <c r="C62" s="94" t="str">
        <f>IF('คะแนนภาคเรียนที่ 1'!B62="","",'คะแนนภาคเรียนที่ 1'!B62)</f>
        <v/>
      </c>
      <c r="D62" s="97" t="str">
        <f>IF('คะแนนภาคเรียนที่ 1'!C62="","",'คะแนนภาคเรียนที่ 1'!C62)</f>
        <v/>
      </c>
      <c r="E62" s="98" t="str">
        <f>IF(รายงาน3!AE62="","",รายงาน3!AE62)</f>
        <v/>
      </c>
      <c r="F62" s="98" t="str">
        <f>IF(รายงาน3!AF62="","",รายงาน3!AF62)</f>
        <v/>
      </c>
      <c r="G62" s="94" t="str">
        <f>IF(รายงาน3!D62="","",รายงาน3!D62)</f>
        <v/>
      </c>
      <c r="H62" s="54"/>
    </row>
  </sheetData>
  <sheetProtection algorithmName="SHA-512" hashValue="NC1bubYmcMUQrEQMpTPp1Ob+KWSSFq2abjca4NIjjEfpJo8z7zBI9xXKTbI5i2vLG9cQSPwL+AnrX6p93bisbA==" saltValue="E8QyfAjQBwzPXno7MB4aS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2024-08-27T08:02:45Z</cp:lastPrinted>
  <dcterms:created xsi:type="dcterms:W3CDTF">2022-01-23T12:23:32Z</dcterms:created>
  <dcterms:modified xsi:type="dcterms:W3CDTF">2025-04-03T10:31:01Z</dcterms:modified>
</cp:coreProperties>
</file>